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\Desktop\"/>
    </mc:Choice>
  </mc:AlternateContent>
  <bookViews>
    <workbookView xWindow="0" yWindow="0" windowWidth="20490" windowHeight="7755" tabRatio="908" firstSheet="12" activeTab="20"/>
  </bookViews>
  <sheets>
    <sheet name="1.1" sheetId="9" r:id="rId1"/>
    <sheet name="1.2" sheetId="11" r:id="rId2"/>
    <sheet name="1.3" sheetId="13" r:id="rId3"/>
    <sheet name="1.4" sheetId="16" r:id="rId4"/>
    <sheet name="Приложение №7 ( 2.1.)" sheetId="1" r:id="rId5"/>
    <sheet name="Приложение  №7 (2.2.)" sheetId="2" r:id="rId6"/>
    <sheet name="2.3" sheetId="14" r:id="rId7"/>
    <sheet name="2.4." sheetId="21" r:id="rId8"/>
    <sheet name="3.1" sheetId="10" r:id="rId9"/>
    <sheet name="3.2" sheetId="12" r:id="rId10"/>
    <sheet name="Приложение №7 (3.4.)" sheetId="3" r:id="rId11"/>
    <sheet name="Приложение №7 (3.5.)" sheetId="4" r:id="rId12"/>
    <sheet name="Приложение №7 (4.1.)" sheetId="5" r:id="rId13"/>
    <sheet name="Приложение №7 (4.2.)" sheetId="6" r:id="rId14"/>
    <sheet name="Приложение №7 (4.3.)" sheetId="7" r:id="rId15"/>
    <sheet name="4.4" sheetId="15" r:id="rId16"/>
    <sheet name="4.5" sheetId="17" r:id="rId17"/>
    <sheet name="4.6" sheetId="18" r:id="rId18"/>
    <sheet name="4.7" sheetId="19" r:id="rId19"/>
    <sheet name="4.8" sheetId="20" r:id="rId20"/>
    <sheet name="Приложение №7 (4.9.)" sheetId="8" r:id="rId21"/>
    <sheet name="Лист1" sheetId="22" r:id="rId22"/>
  </sheets>
  <calcPr calcId="152511"/>
</workbook>
</file>

<file path=xl/calcChain.xml><?xml version="1.0" encoding="utf-8"?>
<calcChain xmlns="http://schemas.openxmlformats.org/spreadsheetml/2006/main">
  <c r="I6" i="5" l="1"/>
  <c r="C22" i="5"/>
  <c r="C6" i="5"/>
  <c r="I22" i="5"/>
  <c r="C13" i="3"/>
  <c r="D10" i="16" l="1"/>
  <c r="D9" i="16"/>
  <c r="D8" i="16"/>
  <c r="D6" i="16"/>
  <c r="D5" i="16"/>
  <c r="D4" i="16"/>
  <c r="E6" i="11" l="1"/>
  <c r="D6" i="11"/>
  <c r="E5" i="11"/>
  <c r="D5" i="11"/>
  <c r="J8" i="9"/>
  <c r="I8" i="9"/>
  <c r="J23" i="5" l="1"/>
  <c r="D23" i="5"/>
  <c r="J6" i="5"/>
  <c r="D6" i="5"/>
  <c r="H4" i="6" s="1"/>
  <c r="R18" i="3" l="1"/>
  <c r="O13" i="3"/>
  <c r="L13" i="3"/>
  <c r="I13" i="3"/>
  <c r="F13" i="3"/>
  <c r="H7" i="9"/>
  <c r="J6" i="2" l="1"/>
  <c r="I6" i="2"/>
  <c r="H6" i="2"/>
  <c r="F6" i="2"/>
  <c r="E6" i="2"/>
  <c r="D6" i="2"/>
  <c r="P13" i="3"/>
  <c r="M13" i="3"/>
  <c r="J13" i="3"/>
  <c r="G13" i="3"/>
  <c r="D13" i="3"/>
  <c r="R7" i="3" l="1"/>
  <c r="E10" i="16"/>
  <c r="E9" i="16"/>
  <c r="E8" i="16"/>
  <c r="E6" i="16"/>
  <c r="E5" i="16"/>
  <c r="E4" i="16"/>
  <c r="O7" i="9"/>
  <c r="E27" i="1" l="1"/>
  <c r="E28" i="1"/>
  <c r="E26" i="1"/>
  <c r="E23" i="1"/>
  <c r="E21" i="1"/>
  <c r="E22" i="1"/>
  <c r="E20" i="1"/>
  <c r="E17" i="1"/>
  <c r="E10" i="1"/>
  <c r="E16" i="1"/>
  <c r="E15" i="1"/>
  <c r="E11" i="1"/>
  <c r="E9" i="1"/>
  <c r="E5" i="1"/>
  <c r="D6" i="13" l="1"/>
  <c r="D7" i="13"/>
  <c r="D8" i="13"/>
  <c r="D9" i="13"/>
  <c r="K8" i="5"/>
  <c r="K23" i="5"/>
  <c r="J22" i="5"/>
  <c r="K22" i="5" s="1"/>
  <c r="K6" i="5"/>
  <c r="D5" i="13" l="1"/>
  <c r="D4" i="13"/>
  <c r="G7" i="11"/>
  <c r="F6" i="11"/>
  <c r="G6" i="11"/>
  <c r="F7" i="11"/>
  <c r="G5" i="11"/>
  <c r="F5" i="11"/>
  <c r="L6" i="9"/>
  <c r="M6" i="9"/>
  <c r="N6" i="9"/>
  <c r="O6" i="9"/>
  <c r="P6" i="9"/>
  <c r="L7" i="9"/>
  <c r="M7" i="9"/>
  <c r="N7" i="9"/>
  <c r="P7" i="9"/>
  <c r="L8" i="9"/>
  <c r="O8" i="9"/>
  <c r="M5" i="9"/>
  <c r="N5" i="9"/>
  <c r="O5" i="9"/>
  <c r="P5" i="9"/>
  <c r="L5" i="9"/>
  <c r="P8" i="9"/>
  <c r="N8" i="9"/>
  <c r="M8" i="9" l="1"/>
  <c r="E23" i="5"/>
  <c r="E8" i="5"/>
  <c r="E6" i="5"/>
  <c r="D22" i="5"/>
  <c r="H15" i="3"/>
  <c r="H16" i="3"/>
  <c r="H17" i="3"/>
  <c r="H18" i="3"/>
  <c r="E15" i="3"/>
  <c r="E16" i="3"/>
  <c r="E17" i="3"/>
  <c r="E18" i="3"/>
  <c r="E12" i="3"/>
  <c r="E22" i="5" l="1"/>
  <c r="R12" i="3" l="1"/>
  <c r="R8" i="3"/>
  <c r="R13" i="3"/>
  <c r="R14" i="3"/>
  <c r="R15" i="3"/>
  <c r="R16" i="3"/>
  <c r="R17" i="3"/>
  <c r="Q18" i="3" l="1"/>
  <c r="Q17" i="3"/>
  <c r="Q16" i="3"/>
  <c r="Q15" i="3"/>
  <c r="Q14" i="3"/>
  <c r="Q13" i="3"/>
  <c r="Q12" i="3"/>
  <c r="Q8" i="3"/>
  <c r="Q7" i="3"/>
  <c r="N18" i="3"/>
  <c r="N17" i="3"/>
  <c r="N16" i="3"/>
  <c r="N15" i="3"/>
  <c r="N14" i="3"/>
  <c r="N13" i="3"/>
  <c r="N12" i="3"/>
  <c r="N8" i="3"/>
  <c r="N7" i="3"/>
  <c r="K8" i="3"/>
  <c r="K12" i="3"/>
  <c r="K13" i="3"/>
  <c r="K14" i="3"/>
  <c r="K15" i="3"/>
  <c r="K16" i="3"/>
  <c r="K17" i="3"/>
  <c r="K18" i="3"/>
  <c r="K7" i="3"/>
  <c r="H8" i="3"/>
  <c r="H12" i="3"/>
  <c r="H13" i="3"/>
  <c r="H14" i="3"/>
  <c r="H7" i="3"/>
  <c r="E13" i="3"/>
  <c r="E14" i="3"/>
  <c r="E8" i="3"/>
  <c r="E7" i="3"/>
</calcChain>
</file>

<file path=xl/sharedStrings.xml><?xml version="1.0" encoding="utf-8"?>
<sst xmlns="http://schemas.openxmlformats.org/spreadsheetml/2006/main" count="374" uniqueCount="248">
  <si>
    <t>Показатель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</si>
  <si>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</si>
  <si>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</si>
  <si>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</si>
  <si>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</si>
  <si>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</si>
  <si>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</si>
  <si>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1.2.</t>
  </si>
  <si>
    <t>1.3.</t>
  </si>
  <si>
    <t>1.4.</t>
  </si>
  <si>
    <t>1.1.</t>
  </si>
  <si>
    <t>2.1.</t>
  </si>
  <si>
    <t>2.2.</t>
  </si>
  <si>
    <t>2.3.</t>
  </si>
  <si>
    <t>2.4.</t>
  </si>
  <si>
    <t>3.1.</t>
  </si>
  <si>
    <t>3.2.</t>
  </si>
  <si>
    <t>3.3.</t>
  </si>
  <si>
    <t>3.4.</t>
  </si>
  <si>
    <t>4.2.</t>
  </si>
  <si>
    <t>4.1.</t>
  </si>
  <si>
    <t>4.3.</t>
  </si>
  <si>
    <t>4.4.</t>
  </si>
  <si>
    <t>5.1.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</si>
  <si>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(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</si>
  <si>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)</t>
  </si>
  <si>
    <t>Динамика изменения показателя, %</t>
  </si>
  <si>
    <t>Показатель средней продолжительности прекращений передачи электрической энергии (                  )</t>
  </si>
  <si>
    <t>Показатель средней частоты прекращений передачи электрической энергии                                       (                              )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</si>
  <si>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</si>
  <si>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</si>
  <si>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</si>
  <si>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</si>
  <si>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</si>
  <si>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</si>
  <si>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</si>
  <si>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</si>
  <si>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</si>
  <si>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</si>
  <si>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</si>
  <si>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</si>
  <si>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№ п/п</t>
  </si>
  <si>
    <t>1.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</si>
  <si>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</si>
  <si>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</si>
  <si>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</si>
  <si>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</si>
  <si>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</si>
  <si>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</si>
  <si>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</si>
  <si>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</si>
  <si>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</si>
  <si>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</si>
  <si>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</si>
  <si>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</si>
  <si>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Показатели</t>
  </si>
  <si>
    <t>Объекты по производству Электрической энергии</t>
  </si>
  <si>
    <t>До 15 кВт. включительно</t>
  </si>
  <si>
    <t>Свыше 15 кВт. и до 150 кВт. включительно</t>
  </si>
  <si>
    <t>Свыше 150 кВт. и менее 670 кВт.</t>
  </si>
  <si>
    <t>Не менее 670 кВт.</t>
  </si>
  <si>
    <t>Категория присоединения потребителей услуг по передачи электрической энергии в разбивке по мощности, в динамике по годам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</si>
  <si>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</si>
  <si>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</si>
  <si>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</si>
  <si>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</si>
  <si>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</si>
  <si>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</si>
  <si>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</si>
  <si>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</si>
  <si>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</si>
  <si>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</si>
  <si>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</si>
  <si>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</si>
  <si>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</si>
  <si>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</si>
  <si>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</si>
  <si>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</si>
  <si>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</si>
  <si>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</si>
  <si>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</si>
  <si>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</si>
  <si>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</si>
  <si>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</si>
  <si>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</si>
  <si>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1.5.</t>
  </si>
  <si>
    <t>1.6.</t>
  </si>
  <si>
    <t>2.5.</t>
  </si>
  <si>
    <t>2.6.</t>
  </si>
  <si>
    <t>2.7.</t>
  </si>
  <si>
    <t>2.8.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</si>
  <si>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</si>
  <si>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</si>
  <si>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</si>
  <si>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</si>
  <si>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</si>
  <si>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</si>
  <si>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</si>
  <si>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</si>
  <si>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</si>
  <si>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</si>
  <si>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</si>
  <si>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</si>
  <si>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</si>
  <si>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</si>
  <si>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</si>
  <si>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</si>
  <si>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</si>
  <si>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</si>
  <si>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</si>
  <si>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</si>
  <si>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</si>
  <si>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</si>
  <si>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</si>
  <si>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</si>
  <si>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</si>
  <si>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</si>
  <si>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</si>
  <si>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</si>
  <si>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</si>
  <si>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</si>
  <si>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</si>
  <si>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</si>
  <si>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</si>
  <si>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</si>
  <si>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</si>
  <si>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</si>
  <si>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</si>
  <si>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</si>
  <si>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</si>
  <si>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</si>
  <si>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</si>
  <si>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</si>
  <si>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</si>
  <si>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</si>
  <si>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</si>
  <si>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</si>
  <si>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</si>
  <si>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</si>
  <si>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</si>
  <si>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</si>
  <si>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</si>
  <si>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7.1.</t>
  </si>
  <si>
    <t>7.2.</t>
  </si>
  <si>
    <t>зал переговоров</t>
  </si>
  <si>
    <t>ул. Тагильская-32 А</t>
  </si>
  <si>
    <t>с 9-00 до 17-00</t>
  </si>
  <si>
    <t>Технологическое присоединение к электрическим сетям</t>
  </si>
  <si>
    <t>-</t>
  </si>
  <si>
    <t>248-64-84                                   211-56-10 oesk2011@yandex.ru</t>
  </si>
  <si>
    <t>Значение</t>
  </si>
  <si>
    <t>консультации по вопросам технологического присоединения, осуществление технологического присоединения, переоформление документов о технологическом присоединении</t>
  </si>
  <si>
    <t>Уровень напряжения</t>
  </si>
  <si>
    <t>Юридические лица в разбивке по категории надежности</t>
  </si>
  <si>
    <t>I категория</t>
  </si>
  <si>
    <t>II  категория</t>
  </si>
  <si>
    <t>III  категория</t>
  </si>
  <si>
    <t>Физические лица (III категории надежности)</t>
  </si>
  <si>
    <t>СН-1 (35 кВ)</t>
  </si>
  <si>
    <t>СН-2 (6-10 кВ)</t>
  </si>
  <si>
    <t>НН (0,4 кВ)</t>
  </si>
  <si>
    <t>Объем мощности, кВт</t>
  </si>
  <si>
    <t>Многоквартирные дома (на ВРУ)</t>
  </si>
  <si>
    <t>Юридические лица</t>
  </si>
  <si>
    <t>Физические лица</t>
  </si>
  <si>
    <t>Многоквартирные дома (ПУ, установленные на ВРУ)</t>
  </si>
  <si>
    <t xml:space="preserve">Бесхозяйные объекты </t>
  </si>
  <si>
    <t>ПУ с возможностью дистанционного сбора данных</t>
  </si>
  <si>
    <t>Точек поставки всего</t>
  </si>
  <si>
    <t xml:space="preserve">Точки поставки, оборудованные приборами учета </t>
  </si>
  <si>
    <t>Примечание</t>
  </si>
  <si>
    <t>прогнозные данные на увеличение</t>
  </si>
  <si>
    <t>- создание и размещение на официальном сайте http://www.oesk74.ru/ калькулятора, позволяющего автоматически рассчитывать стоимость технологического присоединения</t>
  </si>
  <si>
    <t>- создание и размещение на официальном сайте http://www.oesk74.ru/ формы для подачи заявки на осуществление технологического присоединения энергопринимающих устройств заявителей</t>
  </si>
  <si>
    <t>№</t>
  </si>
  <si>
    <t>Наименование оборудования</t>
  </si>
  <si>
    <t>Сооружения ЛЭП и устройства к ним, в т.ч.</t>
  </si>
  <si>
    <t xml:space="preserve"> - 0,4 кВ</t>
  </si>
  <si>
    <t xml:space="preserve"> - 6/10 кВ</t>
  </si>
  <si>
    <t xml:space="preserve"> - 35 кВ</t>
  </si>
  <si>
    <t>Динамика</t>
  </si>
  <si>
    <t>Силовое оборудование, в т.ч.</t>
  </si>
  <si>
    <t xml:space="preserve"> - ТП</t>
  </si>
  <si>
    <t xml:space="preserve"> - РП</t>
  </si>
  <si>
    <t xml:space="preserve"> - ЦРП</t>
  </si>
  <si>
    <t>Количество, км./шт.</t>
  </si>
  <si>
    <t>динамика, %</t>
  </si>
  <si>
    <t>ВЛ 35 кВ</t>
  </si>
  <si>
    <t>ВЛ 0,4 кВ</t>
  </si>
  <si>
    <t>КЛ 6, 10 кВ</t>
  </si>
  <si>
    <t>КЛ 0,4 кВ</t>
  </si>
  <si>
    <t>ТП 6, 10/0,4 кВ</t>
  </si>
  <si>
    <t>Мероприятия</t>
  </si>
  <si>
    <t>Количество</t>
  </si>
  <si>
    <r>
      <t>Расчистка трасс ЛЭП, м</t>
    </r>
    <r>
      <rPr>
        <vertAlign val="superscript"/>
        <sz val="11"/>
        <color theme="1"/>
        <rFont val="Times New Roman"/>
        <family val="1"/>
        <charset val="204"/>
      </rPr>
      <t>2</t>
    </r>
  </si>
  <si>
    <t xml:space="preserve">4.6. Мероприятия, направленные на работу с социально уязвимыми группами населения 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</si>
  <si>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</si>
  <si>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4.3 Информация о заочном обслуживании потребителей посредством телефонной связи.</t>
  </si>
  <si>
    <t>4.2 Информация о деятельности офисов обслуживания потребителей</t>
  </si>
  <si>
    <t>4.1 Количество обращений, поступивших в ООО "ОЭсК-Челябинск"</t>
  </si>
  <si>
    <t>3.5 Стоимость  технологического присоединения к электрическим сетям ООО "ОЭсК-Челябинск"</t>
  </si>
  <si>
    <t>3.4 Сведения о качестве услуг по технологическому присоединению к электрическим сетям ООО "ОЭсК-Челябинск"</t>
  </si>
  <si>
    <t>1.4 Уровень физического износа объектов электросетевого хозяйства ООО "ОЭсК - Челябинск"</t>
  </si>
  <si>
    <t>1.3 Информация об объектах электросетевого хозяйства ООО "ОЭсК-Челябинск"</t>
  </si>
  <si>
    <t>4.7. Темы и результаты опросов потребителей, проводимых сетевой организацией для выявления мнения потребителей о качестве обслуживания</t>
  </si>
  <si>
    <t xml:space="preserve">Территориальная доступность и комфортные условия очного сервиса </t>
  </si>
  <si>
    <t>Заочное консультирование по вопросам оказания услуг сетевой организации</t>
  </si>
  <si>
    <t>Оперативное реагирование и обследование в рамках оказания услуг по технологическому присоединению</t>
  </si>
  <si>
    <t>Предварительное согласование заявок на оказание услуг сетевой организации в электронном виде</t>
  </si>
  <si>
    <t>Налаживание обратной связи с заявителем и предоставление возможности информирования о стадиях выполнения работ по обращению/заявлению посредством телефонной связи и электронной почты</t>
  </si>
  <si>
    <t xml:space="preserve">- создание и размещение на официальном сайте http://www.oesk74.ru/ ссылки на единый информационный портал Подключение74.рф </t>
  </si>
  <si>
    <t>ВЛ 6, 10 кВ</t>
  </si>
  <si>
    <t>2.4. Прочая информация, касающаяся качества оказания услуг по передаче электрической энергии.</t>
  </si>
  <si>
    <t>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отсутствует.</t>
  </si>
  <si>
    <t>Реконструкция ячейк КСО-360, шт.</t>
  </si>
  <si>
    <t>Реконструкция КРУН-6 кВ, шт.</t>
  </si>
  <si>
    <t>Ремонт кабельных муфт -6/10кВ</t>
  </si>
  <si>
    <t>Ремонт кабельных муфт -0,4 кВ</t>
  </si>
  <si>
    <t>Выполнение мероприятий РТН к ОЗП, шт.</t>
  </si>
  <si>
    <t>Ремонт силовых трансформаторов, шт</t>
  </si>
  <si>
    <t>Текущий ремонт ТП, РП, шт</t>
  </si>
  <si>
    <t>Обустройство КЛ-10 кВ, м</t>
  </si>
  <si>
    <t>2020 год</t>
  </si>
  <si>
    <t>2020г.</t>
  </si>
  <si>
    <t>2020 г.</t>
  </si>
  <si>
    <t>нд</t>
  </si>
  <si>
    <t>Размер платы за технологическое присоединение к сетям ООО "ОЭсК-Челябинск" утвержден Постановлением № 104/1 от 30.12.2019г. Министерства тарифного регулирования и энергетики Челябинской области в виде стадартизированных тарифных ставок и ставок за единицу максимальной мощности. Информация размещена на официальном сайте ООО "ОЭсК-Челябинск" в разделе РАСКРЫТИЕ ИНФОРМАЦИИ и доступна по ссылке http://www.oesk74.ru/raskrytie-informatsii/punkt-11-a</t>
  </si>
  <si>
    <t>2021 год</t>
  </si>
  <si>
    <t>1.1 Информация о количестве потребителей услуг сетевой организации ООО "ОЭсК-Челябинск" за 2021г.</t>
  </si>
  <si>
    <t>2021г.</t>
  </si>
  <si>
    <t>2.1 Информация о качестве обслуживания потребителей ООО "ОЭсК-Челябинск" услуг по передаче электрической энергии  за 2021г.</t>
  </si>
  <si>
    <t>1.2 Информация о количестве точек поставки сетевой организации ООО "ОЭсК-Челябинск" за 2021г.</t>
  </si>
  <si>
    <t>2.2 Рейтинг структурных едениц ООО "ОЭсК-Челябинск"  по качеству оказания услуг по передаче электроэнергии ,  а так же по качеству электрической энергии в отчетном периоде за 2021г.</t>
  </si>
  <si>
    <t>Выполнение графика ППР в 2021 г. Установка ИК в точках поставкиЭЭ и на границе с потребителями в 2021 г.</t>
  </si>
  <si>
    <t>2.3 Мероприятия, выполненные сетевой организацией ООО "ОЭсК-Челябинск"  в целях повышения качества оказания услуг по передаче электрической энергии в 2021 г.</t>
  </si>
  <si>
    <t>3.1 Информация о наличии невостребованной мощности сетевой организации ООО "ОЭсК-Челябинск"  за 2021г.</t>
  </si>
  <si>
    <t>2021 г.</t>
  </si>
  <si>
    <t>3.2 Мероприятия, выполненные сетевой организацией ООО "ОЭсК-Челябинск" в целях совершенствования деятельности по технологическому присоединению в 2021 г.</t>
  </si>
  <si>
    <r>
      <rPr>
        <b/>
        <sz val="11"/>
        <color theme="1"/>
        <rFont val="Calibri"/>
        <family val="2"/>
        <charset val="204"/>
        <scheme val="minor"/>
      </rPr>
      <t xml:space="preserve">4.4 Категория обращений, в которой зарегистрировано наибольшее число обращений: </t>
    </r>
    <r>
      <rPr>
        <sz val="11"/>
        <color theme="1"/>
        <rFont val="Calibri"/>
        <family val="2"/>
        <charset val="204"/>
        <scheme val="minor"/>
      </rPr>
      <t>заявки на технологическое присоединение, а именно: в 2021 г. поступило 84 обращений,  содержащих заявку на оказание услуг по технологическому присоединению, в том числе 40 заявки, поданных с использованием Личного кабинета на официальном сайте организации</t>
    </r>
  </si>
  <si>
    <t>Дополнительных услуг потребителю, помимо услуг, указанных в Единых стандартах качества обслуживания сетевыми организациями потребителей сетевых организаций, в 2021 году ООО "ОЭсК-Челябинск" не оказано.</t>
  </si>
  <si>
    <t>В 2021 году посетителям офиса ООО "ОЭсК-Челябинск", относящимся к категориям пенсионеров, инвалидов, многодетных, участников ВОВ и боевых действий на территориях других государств, матерей-одиночкек, участников ликвидации аварии на Чернобыльской АЭС и приравненным к ним, предоставлена возможность обслуживания вне очереди и без предварительной записи.</t>
  </si>
  <si>
    <t>Опросы потребителей для выявления мнения о качестве обслуживания в 2021 году ООО "ОЭсК-Челябинск" не проводились.</t>
  </si>
  <si>
    <t>4.8. Мероприятия, выполняемые сетевой организацией в целях повышения качества обслуживания потребителей ООО "ОЭсК-Челябинск" в 2021 г.</t>
  </si>
  <si>
    <t>4.9 Информация по обращениям потребителей ООО "ОЭсК-Челябинск" в 2021 г.</t>
  </si>
  <si>
    <t>I кв. 2021 г.</t>
  </si>
  <si>
    <t>II кв. 2021 г.</t>
  </si>
  <si>
    <t>III кв. 2021 г.</t>
  </si>
  <si>
    <t>IV кв.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</si>
</sst>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1" xfId="0" applyFill="1" applyBorder="1" applyAlignment="1">
      <alignment horizontal="center" vertical="top" wrapText="1"/>
    </xf>
    <xf numFmtId="0" fontId="0" fillId="0" borderId="7" xfId="0" applyBorder="1"/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0" fillId="2" borderId="12" xfId="0" applyFill="1" applyBorder="1" applyAlignment="1">
      <alignment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0" fontId="0" fillId="0" borderId="7" xfId="0" applyBorder="1" applyAlignmen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4" fillId="2" borderId="27" xfId="0" applyFont="1" applyFill="1" applyBorder="1" applyAlignment="1">
      <alignment horizontal="center" vertical="top" wrapText="1"/>
    </xf>
    <xf numFmtId="0" fontId="0" fillId="2" borderId="22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9" fillId="0" borderId="0" xfId="0" applyFont="1" applyFill="1" applyAlignment="1">
      <alignment vertical="center"/>
    </xf>
    <xf numFmtId="0" fontId="4" fillId="2" borderId="32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9" fontId="1" fillId="2" borderId="1" xfId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8" fillId="0" borderId="7" xfId="0" applyFont="1" applyFill="1" applyBorder="1"/>
    <xf numFmtId="0" fontId="12" fillId="0" borderId="7" xfId="0" applyFont="1" applyFill="1" applyBorder="1"/>
    <xf numFmtId="0" fontId="10" fillId="0" borderId="7" xfId="0" applyFont="1" applyFill="1" applyBorder="1" applyAlignment="1">
      <alignment vertical="top" wrapText="1"/>
    </xf>
    <xf numFmtId="16" fontId="10" fillId="0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9" fontId="1" fillId="2" borderId="7" xfId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2" borderId="36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14" fontId="0" fillId="0" borderId="10" xfId="0" applyNumberFormat="1" applyBorder="1"/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7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2" borderId="7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7" xfId="0" applyFont="1" applyBorder="1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15" fillId="0" borderId="0" xfId="0" applyFont="1"/>
    <xf numFmtId="0" fontId="1" fillId="0" borderId="7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" fillId="0" borderId="0" xfId="0" applyFont="1" applyAlignment="1"/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1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7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/>
    </xf>
    <xf numFmtId="0" fontId="17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justify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7" xfId="0" applyFont="1" applyFill="1" applyBorder="1" applyAlignment="1">
      <alignment horizontal="left" vertical="top" wrapText="1"/>
    </xf>
    <xf numFmtId="9" fontId="1" fillId="3" borderId="7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justify" vertical="top" wrapText="1"/>
    </xf>
    <xf numFmtId="0" fontId="10" fillId="3" borderId="7" xfId="0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10" fillId="3" borderId="7" xfId="0" applyFont="1" applyFill="1" applyBorder="1" applyAlignment="1">
      <alignment vertical="top" wrapText="1"/>
    </xf>
    <xf numFmtId="1" fontId="10" fillId="3" borderId="7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8" fillId="0" borderId="7" xfId="0" applyFont="1" applyBorder="1" applyAlignment="1">
      <alignment horizontal="left" wrapText="1"/>
    </xf>
    <xf numFmtId="0" fontId="18" fillId="3" borderId="7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 wrapText="1"/>
    </xf>
    <xf numFmtId="9" fontId="1" fillId="2" borderId="3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wrapText="1"/>
    </xf>
    <xf numFmtId="0" fontId="12" fillId="0" borderId="7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4</xdr:row>
      <xdr:rowOff>285750</xdr:rowOff>
    </xdr:from>
    <xdr:to>
      <xdr:col>1</xdr:col>
      <xdr:colOff>1981200</xdr:colOff>
      <xdr:row>4</xdr:row>
      <xdr:rowOff>581025</xdr:rowOff>
    </xdr:to>
    <xdr:pic>
      <xdr:nvPicPr>
        <xdr:cNvPr id="1037" name="Picture 13" descr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752600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10</xdr:row>
      <xdr:rowOff>285750</xdr:rowOff>
    </xdr:from>
    <xdr:to>
      <xdr:col>1</xdr:col>
      <xdr:colOff>619125</xdr:colOff>
      <xdr:row>10</xdr:row>
      <xdr:rowOff>581025</xdr:rowOff>
    </xdr:to>
    <xdr:pic>
      <xdr:nvPicPr>
        <xdr:cNvPr id="1038" name="Picture 14" descr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5400" y="3076575"/>
          <a:ext cx="4953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16</xdr:row>
      <xdr:rowOff>809625</xdr:rowOff>
    </xdr:from>
    <xdr:to>
      <xdr:col>1</xdr:col>
      <xdr:colOff>838200</xdr:colOff>
      <xdr:row>16</xdr:row>
      <xdr:rowOff>1114425</xdr:rowOff>
    </xdr:to>
    <xdr:pic>
      <xdr:nvPicPr>
        <xdr:cNvPr id="1039" name="Picture 15" descr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4924425"/>
          <a:ext cx="771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2962275</xdr:colOff>
      <xdr:row>22</xdr:row>
      <xdr:rowOff>552450</xdr:rowOff>
    </xdr:from>
    <xdr:to>
      <xdr:col>1</xdr:col>
      <xdr:colOff>3743325</xdr:colOff>
      <xdr:row>23</xdr:row>
      <xdr:rowOff>9525</xdr:rowOff>
    </xdr:to>
    <xdr:pic>
      <xdr:nvPicPr>
        <xdr:cNvPr id="1040" name="Picture 16" descr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7372350"/>
          <a:ext cx="781050" cy="266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533400</xdr:rowOff>
    </xdr:from>
    <xdr:to>
      <xdr:col>2</xdr:col>
      <xdr:colOff>619125</xdr:colOff>
      <xdr:row>1</xdr:row>
      <xdr:rowOff>828675</xdr:rowOff>
    </xdr:to>
    <xdr:pic>
      <xdr:nvPicPr>
        <xdr:cNvPr id="1028" name="Рисунок 1" descr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1171575"/>
          <a:ext cx="533400" cy="2952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76200</xdr:colOff>
      <xdr:row>1</xdr:row>
      <xdr:rowOff>333375</xdr:rowOff>
    </xdr:from>
    <xdr:to>
      <xdr:col>6</xdr:col>
      <xdr:colOff>571500</xdr:colOff>
      <xdr:row>1</xdr:row>
      <xdr:rowOff>628650</xdr:rowOff>
    </xdr:to>
    <xdr:pic>
      <xdr:nvPicPr>
        <xdr:cNvPr id="1027" name="Рисунок 2" descr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4500" y="971550"/>
          <a:ext cx="495300" cy="2952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85725</xdr:colOff>
      <xdr:row>1</xdr:row>
      <xdr:rowOff>1343025</xdr:rowOff>
    </xdr:from>
    <xdr:to>
      <xdr:col>11</xdr:col>
      <xdr:colOff>247650</xdr:colOff>
      <xdr:row>1</xdr:row>
      <xdr:rowOff>1647825</xdr:rowOff>
    </xdr:to>
    <xdr:pic>
      <xdr:nvPicPr>
        <xdr:cNvPr id="1026" name="Рисунок 3" descr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3900" y="1981200"/>
          <a:ext cx="771525" cy="3048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114300</xdr:colOff>
      <xdr:row>1</xdr:row>
      <xdr:rowOff>1343025</xdr:rowOff>
    </xdr:from>
    <xdr:to>
      <xdr:col>15</xdr:col>
      <xdr:colOff>285750</xdr:colOff>
      <xdr:row>1</xdr:row>
      <xdr:rowOff>1647825</xdr:rowOff>
    </xdr:to>
    <xdr:pic>
      <xdr:nvPicPr>
        <xdr:cNvPr id="1025" name="Рисунок 4" descr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58550" y="1981200"/>
          <a:ext cx="78105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J8" sqref="J8"/>
    </sheetView>
  </sheetViews>
  <sheetFormatPr defaultRowHeight="12.75" x14ac:dyDescent="0.2"/>
  <cols>
    <col min="1" max="1" width="26.7109375" style="92" customWidth="1"/>
    <col min="2" max="4" width="12" style="92" customWidth="1"/>
    <col min="5" max="5" width="15.5703125" style="92" customWidth="1"/>
    <col min="6" max="6" width="16.5703125" style="92" customWidth="1"/>
    <col min="7" max="9" width="12" style="92" customWidth="1"/>
    <col min="10" max="10" width="15.5703125" style="92" customWidth="1"/>
    <col min="11" max="11" width="17.7109375" style="92" customWidth="1"/>
    <col min="12" max="14" width="12" style="92" customWidth="1"/>
    <col min="15" max="15" width="15.5703125" style="92" customWidth="1"/>
    <col min="16" max="16" width="16.42578125" style="92" customWidth="1"/>
    <col min="17" max="16384" width="9.140625" style="92"/>
  </cols>
  <sheetData>
    <row r="1" spans="1:16" ht="15.75" x14ac:dyDescent="0.2">
      <c r="A1" s="159" t="s">
        <v>228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x14ac:dyDescent="0.2">
      <c r="A2" s="160" t="s">
        <v>152</v>
      </c>
      <c r="B2" s="166" t="s">
        <v>222</v>
      </c>
      <c r="C2" s="167"/>
      <c r="D2" s="167"/>
      <c r="E2" s="167"/>
      <c r="F2" s="168"/>
      <c r="G2" s="166" t="s">
        <v>227</v>
      </c>
      <c r="H2" s="167"/>
      <c r="I2" s="167"/>
      <c r="J2" s="167"/>
      <c r="K2" s="167"/>
      <c r="L2" s="158" t="s">
        <v>26</v>
      </c>
      <c r="M2" s="158"/>
      <c r="N2" s="158"/>
      <c r="O2" s="158"/>
      <c r="P2" s="158"/>
    </row>
    <row r="3" spans="1:16" ht="30.75" customHeight="1" x14ac:dyDescent="0.2">
      <c r="A3" s="161"/>
      <c r="B3" s="163" t="s">
        <v>153</v>
      </c>
      <c r="C3" s="164"/>
      <c r="D3" s="165"/>
      <c r="E3" s="160" t="s">
        <v>157</v>
      </c>
      <c r="F3" s="160" t="s">
        <v>162</v>
      </c>
      <c r="G3" s="158" t="s">
        <v>153</v>
      </c>
      <c r="H3" s="158"/>
      <c r="I3" s="158"/>
      <c r="J3" s="163" t="s">
        <v>157</v>
      </c>
      <c r="K3" s="158" t="s">
        <v>162</v>
      </c>
      <c r="L3" s="158" t="s">
        <v>153</v>
      </c>
      <c r="M3" s="158"/>
      <c r="N3" s="158"/>
      <c r="O3" s="158" t="s">
        <v>157</v>
      </c>
      <c r="P3" s="158" t="s">
        <v>162</v>
      </c>
    </row>
    <row r="4" spans="1:16" ht="38.25" customHeight="1" x14ac:dyDescent="0.2">
      <c r="A4" s="162"/>
      <c r="B4" s="138" t="s">
        <v>154</v>
      </c>
      <c r="C4" s="138" t="s">
        <v>155</v>
      </c>
      <c r="D4" s="138" t="s">
        <v>156</v>
      </c>
      <c r="E4" s="162"/>
      <c r="F4" s="162"/>
      <c r="G4" s="91" t="s">
        <v>154</v>
      </c>
      <c r="H4" s="91" t="s">
        <v>155</v>
      </c>
      <c r="I4" s="91" t="s">
        <v>156</v>
      </c>
      <c r="J4" s="163"/>
      <c r="K4" s="158"/>
      <c r="L4" s="91" t="s">
        <v>154</v>
      </c>
      <c r="M4" s="91" t="s">
        <v>155</v>
      </c>
      <c r="N4" s="91" t="s">
        <v>156</v>
      </c>
      <c r="O4" s="158"/>
      <c r="P4" s="158"/>
    </row>
    <row r="5" spans="1:16" s="97" customFormat="1" ht="24.75" customHeight="1" x14ac:dyDescent="0.25">
      <c r="A5" s="96" t="s">
        <v>1</v>
      </c>
      <c r="B5" s="98">
        <v>0</v>
      </c>
      <c r="C5" s="98">
        <v>0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f t="shared" ref="L5:P8" si="0">IF(G5=0,0,(G5-B5)/G5*100)</f>
        <v>0</v>
      </c>
      <c r="M5" s="98">
        <f t="shared" si="0"/>
        <v>0</v>
      </c>
      <c r="N5" s="98">
        <f t="shared" si="0"/>
        <v>0</v>
      </c>
      <c r="O5" s="98">
        <f t="shared" si="0"/>
        <v>0</v>
      </c>
      <c r="P5" s="98">
        <f t="shared" si="0"/>
        <v>0</v>
      </c>
    </row>
    <row r="6" spans="1:16" s="97" customFormat="1" ht="24.75" customHeight="1" x14ac:dyDescent="0.25">
      <c r="A6" s="96" t="s">
        <v>158</v>
      </c>
      <c r="B6" s="98">
        <v>0</v>
      </c>
      <c r="C6" s="98">
        <v>0</v>
      </c>
      <c r="D6" s="98">
        <v>1</v>
      </c>
      <c r="E6" s="98">
        <v>0</v>
      </c>
      <c r="F6" s="98">
        <v>0</v>
      </c>
      <c r="G6" s="98">
        <v>0</v>
      </c>
      <c r="H6" s="98">
        <v>0</v>
      </c>
      <c r="I6" s="98">
        <v>1</v>
      </c>
      <c r="J6" s="98">
        <v>0</v>
      </c>
      <c r="K6" s="98">
        <v>0</v>
      </c>
      <c r="L6" s="98">
        <f t="shared" si="0"/>
        <v>0</v>
      </c>
      <c r="M6" s="98">
        <f t="shared" si="0"/>
        <v>0</v>
      </c>
      <c r="N6" s="98">
        <f t="shared" si="0"/>
        <v>0</v>
      </c>
      <c r="O6" s="98">
        <f t="shared" si="0"/>
        <v>0</v>
      </c>
      <c r="P6" s="98">
        <f t="shared" si="0"/>
        <v>0</v>
      </c>
    </row>
    <row r="7" spans="1:16" s="97" customFormat="1" ht="24.75" customHeight="1" x14ac:dyDescent="0.25">
      <c r="A7" s="96" t="s">
        <v>159</v>
      </c>
      <c r="B7" s="98">
        <v>0</v>
      </c>
      <c r="C7" s="98">
        <v>22</v>
      </c>
      <c r="D7" s="98">
        <v>80</v>
      </c>
      <c r="E7" s="98">
        <v>2</v>
      </c>
      <c r="F7" s="98">
        <v>0</v>
      </c>
      <c r="G7" s="98">
        <v>0</v>
      </c>
      <c r="H7" s="98">
        <f>22</f>
        <v>22</v>
      </c>
      <c r="I7" s="98">
        <v>80</v>
      </c>
      <c r="J7" s="98">
        <v>2</v>
      </c>
      <c r="K7" s="98">
        <v>0</v>
      </c>
      <c r="L7" s="98">
        <f t="shared" si="0"/>
        <v>0</v>
      </c>
      <c r="M7" s="100">
        <f t="shared" si="0"/>
        <v>0</v>
      </c>
      <c r="N7" s="100">
        <f t="shared" si="0"/>
        <v>0</v>
      </c>
      <c r="O7" s="98">
        <f>IF(J7=0,0,(J7-E7)/J7*100)</f>
        <v>0</v>
      </c>
      <c r="P7" s="98">
        <f t="shared" si="0"/>
        <v>0</v>
      </c>
    </row>
    <row r="8" spans="1:16" s="97" customFormat="1" ht="24.75" customHeight="1" x14ac:dyDescent="0.25">
      <c r="A8" s="96" t="s">
        <v>160</v>
      </c>
      <c r="B8" s="98">
        <v>0</v>
      </c>
      <c r="C8" s="98">
        <v>14</v>
      </c>
      <c r="D8" s="98">
        <v>58</v>
      </c>
      <c r="E8" s="98">
        <v>25</v>
      </c>
      <c r="F8" s="99">
        <v>13</v>
      </c>
      <c r="G8" s="98">
        <v>0</v>
      </c>
      <c r="H8" s="98">
        <v>14</v>
      </c>
      <c r="I8" s="98">
        <f>D8+6</f>
        <v>64</v>
      </c>
      <c r="J8" s="98">
        <f>E8+78</f>
        <v>103</v>
      </c>
      <c r="K8" s="99">
        <v>13</v>
      </c>
      <c r="L8" s="98">
        <f t="shared" si="0"/>
        <v>0</v>
      </c>
      <c r="M8" s="98">
        <f t="shared" si="0"/>
        <v>0</v>
      </c>
      <c r="N8" s="100">
        <f t="shared" si="0"/>
        <v>9.375</v>
      </c>
      <c r="O8" s="100">
        <f t="shared" si="0"/>
        <v>75.728155339805824</v>
      </c>
      <c r="P8" s="98">
        <f t="shared" si="0"/>
        <v>0</v>
      </c>
    </row>
  </sheetData>
  <mergeCells count="14">
    <mergeCell ref="K3:K4"/>
    <mergeCell ref="L3:N3"/>
    <mergeCell ref="P3:P4"/>
    <mergeCell ref="L2:P2"/>
    <mergeCell ref="A1:P1"/>
    <mergeCell ref="A2:A4"/>
    <mergeCell ref="B3:D3"/>
    <mergeCell ref="F3:F4"/>
    <mergeCell ref="B2:F2"/>
    <mergeCell ref="G2:K2"/>
    <mergeCell ref="G3:I3"/>
    <mergeCell ref="E3:E4"/>
    <mergeCell ref="J3:J4"/>
    <mergeCell ref="O3:O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7"/>
  <sheetViews>
    <sheetView workbookViewId="0">
      <selection activeCell="A2" sqref="A2"/>
    </sheetView>
  </sheetViews>
  <sheetFormatPr defaultRowHeight="15.75" x14ac:dyDescent="0.25"/>
  <cols>
    <col min="1" max="10" width="9.140625" style="108"/>
    <col min="11" max="11" width="13.5703125" style="108" customWidth="1"/>
    <col min="12" max="16384" width="9.140625" style="108"/>
  </cols>
  <sheetData>
    <row r="1" spans="1:11" ht="45" customHeight="1" x14ac:dyDescent="0.25">
      <c r="A1" s="198" t="s">
        <v>237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3" spans="1:11" ht="32.25" customHeight="1" x14ac:dyDescent="0.25">
      <c r="A3" s="207" t="s">
        <v>172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5" spans="1:11" ht="33" customHeight="1" x14ac:dyDescent="0.25">
      <c r="A5" s="207" t="s">
        <v>173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7" spans="1:11" ht="33" customHeight="1" x14ac:dyDescent="0.25">
      <c r="A7" s="207" t="s">
        <v>210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</row>
  </sheetData>
  <mergeCells count="4">
    <mergeCell ref="A1:K1"/>
    <mergeCell ref="A3:K3"/>
    <mergeCell ref="A5:K5"/>
    <mergeCell ref="A7:K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18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18" sqref="R18"/>
    </sheetView>
  </sheetViews>
  <sheetFormatPr defaultRowHeight="15" x14ac:dyDescent="0.25"/>
  <cols>
    <col min="1" max="1" width="9.140625" style="43"/>
    <col min="2" max="2" width="24.140625" style="43" customWidth="1"/>
    <col min="3" max="3" width="15.42578125" style="43" customWidth="1"/>
    <col min="4" max="4" width="11.42578125" style="43" customWidth="1"/>
    <col min="5" max="5" width="13.5703125" style="43" customWidth="1"/>
    <col min="6" max="6" width="15" style="43" customWidth="1"/>
    <col min="7" max="7" width="15.85546875" style="43" customWidth="1"/>
    <col min="8" max="8" width="15" style="43" customWidth="1"/>
    <col min="9" max="9" width="12.5703125" style="43" customWidth="1"/>
    <col min="10" max="10" width="11.5703125" style="43" customWidth="1"/>
    <col min="11" max="11" width="14" style="43" customWidth="1"/>
    <col min="12" max="13" width="9.140625" style="43"/>
    <col min="14" max="14" width="12.85546875" style="43" customWidth="1"/>
    <col min="15" max="16" width="9.140625" style="43"/>
    <col min="17" max="17" width="13.7109375" style="43" customWidth="1"/>
    <col min="18" max="18" width="17.42578125" style="43" customWidth="1"/>
    <col min="19" max="16384" width="9.140625" style="43"/>
  </cols>
  <sheetData>
    <row r="1" spans="1:18" ht="48.75" customHeight="1" x14ac:dyDescent="0.25">
      <c r="C1" s="44" t="s">
        <v>201</v>
      </c>
    </row>
    <row r="2" spans="1:18" ht="40.5" customHeight="1" x14ac:dyDescent="0.25">
      <c r="A2" s="59" t="s">
        <v>41</v>
      </c>
      <c r="B2" s="60" t="s">
        <v>55</v>
      </c>
      <c r="C2" s="210" t="s">
        <v>61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09" t="s">
        <v>43</v>
      </c>
    </row>
    <row r="3" spans="1:18" ht="37.5" customHeight="1" x14ac:dyDescent="0.25">
      <c r="A3" s="61"/>
      <c r="B3" s="62"/>
      <c r="C3" s="208" t="s">
        <v>57</v>
      </c>
      <c r="D3" s="208"/>
      <c r="E3" s="208"/>
      <c r="F3" s="208" t="s">
        <v>58</v>
      </c>
      <c r="G3" s="208"/>
      <c r="H3" s="208"/>
      <c r="I3" s="208" t="s">
        <v>59</v>
      </c>
      <c r="J3" s="208"/>
      <c r="K3" s="208"/>
      <c r="L3" s="208" t="s">
        <v>60</v>
      </c>
      <c r="M3" s="208"/>
      <c r="N3" s="208"/>
      <c r="O3" s="208" t="s">
        <v>56</v>
      </c>
      <c r="P3" s="208"/>
      <c r="Q3" s="208"/>
      <c r="R3" s="209"/>
    </row>
    <row r="4" spans="1:18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209"/>
    </row>
    <row r="5" spans="1:18" ht="59.25" customHeight="1" x14ac:dyDescent="0.25">
      <c r="A5" s="61"/>
      <c r="B5" s="62"/>
      <c r="C5" s="126" t="s">
        <v>223</v>
      </c>
      <c r="D5" s="126" t="s">
        <v>229</v>
      </c>
      <c r="E5" s="60" t="s">
        <v>26</v>
      </c>
      <c r="F5" s="152" t="s">
        <v>223</v>
      </c>
      <c r="G5" s="152" t="s">
        <v>229</v>
      </c>
      <c r="H5" s="60" t="s">
        <v>26</v>
      </c>
      <c r="I5" s="152" t="s">
        <v>223</v>
      </c>
      <c r="J5" s="152" t="s">
        <v>229</v>
      </c>
      <c r="K5" s="60" t="s">
        <v>26</v>
      </c>
      <c r="L5" s="152" t="s">
        <v>223</v>
      </c>
      <c r="M5" s="152" t="s">
        <v>229</v>
      </c>
      <c r="N5" s="60" t="s">
        <v>26</v>
      </c>
      <c r="O5" s="152" t="s">
        <v>223</v>
      </c>
      <c r="P5" s="152" t="s">
        <v>229</v>
      </c>
      <c r="Q5" s="60" t="s">
        <v>26</v>
      </c>
      <c r="R5" s="209"/>
    </row>
    <row r="6" spans="1:18" x14ac:dyDescent="0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</row>
    <row r="7" spans="1:18" s="146" customFormat="1" ht="80.25" customHeight="1" x14ac:dyDescent="0.25">
      <c r="A7" s="142">
        <v>1</v>
      </c>
      <c r="B7" s="143" t="s">
        <v>44</v>
      </c>
      <c r="C7" s="144">
        <v>22</v>
      </c>
      <c r="D7" s="144">
        <v>76</v>
      </c>
      <c r="E7" s="145">
        <f>IF(C7=0,D7*100,(D7-C7)/C7*100)</f>
        <v>245.45454545454547</v>
      </c>
      <c r="F7" s="144">
        <v>11</v>
      </c>
      <c r="G7" s="144">
        <v>7</v>
      </c>
      <c r="H7" s="145">
        <f>IF(F7=0,G7*100,(G7-F7)/F7*100)</f>
        <v>-36.363636363636367</v>
      </c>
      <c r="I7" s="144">
        <v>1</v>
      </c>
      <c r="J7" s="144">
        <v>1</v>
      </c>
      <c r="K7" s="145">
        <f>IF(I7=0,J7*100,(J7-I7)/I7*100)</f>
        <v>0</v>
      </c>
      <c r="L7" s="144">
        <v>0</v>
      </c>
      <c r="M7" s="144">
        <v>0</v>
      </c>
      <c r="N7" s="144">
        <f>IF(L7=0,M7*100,(M7-L7)/L7*100)</f>
        <v>0</v>
      </c>
      <c r="O7" s="144">
        <v>0</v>
      </c>
      <c r="P7" s="144">
        <v>0</v>
      </c>
      <c r="Q7" s="144">
        <f>IF(O7=0,P7*100,(P7-O7)/O7*100)</f>
        <v>0</v>
      </c>
      <c r="R7" s="144">
        <f>D7+G7+J7+M7+P7</f>
        <v>84</v>
      </c>
    </row>
    <row r="8" spans="1:18" s="146" customFormat="1" ht="143.25" customHeight="1" x14ac:dyDescent="0.25">
      <c r="A8" s="142">
        <v>2</v>
      </c>
      <c r="B8" s="147" t="s">
        <v>45</v>
      </c>
      <c r="C8" s="144">
        <v>22</v>
      </c>
      <c r="D8" s="144">
        <v>76</v>
      </c>
      <c r="E8" s="145">
        <f>IF(C8=0,D8*100,(D8-C8)/C8*100)</f>
        <v>245.45454545454547</v>
      </c>
      <c r="F8" s="144">
        <v>9</v>
      </c>
      <c r="G8" s="144">
        <v>7</v>
      </c>
      <c r="H8" s="145">
        <f t="shared" ref="H8:H18" si="0">IF(F8=0,G8*100,(G8-F8)/F8*100)</f>
        <v>-22.222222222222221</v>
      </c>
      <c r="I8" s="144">
        <v>1</v>
      </c>
      <c r="J8" s="144">
        <v>1</v>
      </c>
      <c r="K8" s="148">
        <f t="shared" ref="K8:K18" si="1">IF(I8=0,J8*100,(J8-I8)/I8*100)</f>
        <v>0</v>
      </c>
      <c r="L8" s="144">
        <v>1</v>
      </c>
      <c r="M8" s="144">
        <v>0</v>
      </c>
      <c r="N8" s="144">
        <f t="shared" ref="N8:N18" si="2">IF(L8=0,M8*100,(M8-L8)/L8*100)</f>
        <v>-100</v>
      </c>
      <c r="O8" s="144">
        <v>0</v>
      </c>
      <c r="P8" s="144">
        <v>0</v>
      </c>
      <c r="Q8" s="144">
        <f t="shared" ref="Q8:Q18" si="3">IF(O8=0,P8*100,(P8-O8)/O8*100)</f>
        <v>0</v>
      </c>
      <c r="R8" s="144">
        <f t="shared" ref="R8:R17" si="4">D8+G8+J8+M8+P8</f>
        <v>84</v>
      </c>
    </row>
    <row r="9" spans="1:18" ht="224.25" customHeight="1" x14ac:dyDescent="0.25">
      <c r="A9" s="59">
        <v>3</v>
      </c>
      <c r="B9" s="65" t="s">
        <v>46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</row>
    <row r="10" spans="1:18" ht="27" x14ac:dyDescent="0.25">
      <c r="A10" s="66" t="s">
        <v>15</v>
      </c>
      <c r="B10" s="65" t="s">
        <v>47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</row>
    <row r="11" spans="1:18" ht="29.25" customHeight="1" x14ac:dyDescent="0.25">
      <c r="A11" s="66" t="s">
        <v>16</v>
      </c>
      <c r="B11" s="65" t="s">
        <v>48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</row>
    <row r="12" spans="1:18" s="146" customFormat="1" ht="147.75" customHeight="1" x14ac:dyDescent="0.25">
      <c r="A12" s="142">
        <v>4</v>
      </c>
      <c r="B12" s="147" t="s">
        <v>49</v>
      </c>
      <c r="C12" s="144">
        <v>14</v>
      </c>
      <c r="D12" s="144">
        <v>14</v>
      </c>
      <c r="E12" s="145">
        <f t="shared" ref="E12" si="5">IF(C12=0,D12*100,(D12-C12)/C12*100)</f>
        <v>0</v>
      </c>
      <c r="F12" s="144">
        <v>14</v>
      </c>
      <c r="G12" s="144">
        <v>14</v>
      </c>
      <c r="H12" s="148">
        <f t="shared" si="0"/>
        <v>0</v>
      </c>
      <c r="I12" s="144">
        <v>14</v>
      </c>
      <c r="J12" s="144">
        <v>14</v>
      </c>
      <c r="K12" s="145">
        <f t="shared" si="1"/>
        <v>0</v>
      </c>
      <c r="L12" s="144">
        <v>0</v>
      </c>
      <c r="M12" s="144">
        <v>0</v>
      </c>
      <c r="N12" s="144">
        <f t="shared" si="2"/>
        <v>0</v>
      </c>
      <c r="O12" s="144">
        <v>0</v>
      </c>
      <c r="P12" s="144">
        <v>0</v>
      </c>
      <c r="Q12" s="144">
        <f t="shared" si="3"/>
        <v>0</v>
      </c>
      <c r="R12" s="148">
        <f>(D12+G12+J12+M12+P12)/3</f>
        <v>14</v>
      </c>
    </row>
    <row r="13" spans="1:18" s="146" customFormat="1" ht="107.25" customHeight="1" x14ac:dyDescent="0.25">
      <c r="A13" s="142">
        <v>5</v>
      </c>
      <c r="B13" s="147" t="s">
        <v>50</v>
      </c>
      <c r="C13" s="144">
        <f>C8</f>
        <v>22</v>
      </c>
      <c r="D13" s="144">
        <f>D8</f>
        <v>76</v>
      </c>
      <c r="E13" s="144">
        <f t="shared" ref="E13:E18" si="6">IF(C13=0,D13*100,(D13-C13)/C13*100)</f>
        <v>245.45454545454547</v>
      </c>
      <c r="F13" s="144">
        <f>F8</f>
        <v>9</v>
      </c>
      <c r="G13" s="144">
        <f>G8</f>
        <v>7</v>
      </c>
      <c r="H13" s="145">
        <f t="shared" si="0"/>
        <v>-22.222222222222221</v>
      </c>
      <c r="I13" s="144">
        <f>I8</f>
        <v>1</v>
      </c>
      <c r="J13" s="144">
        <f>J8</f>
        <v>1</v>
      </c>
      <c r="K13" s="148">
        <f t="shared" si="1"/>
        <v>0</v>
      </c>
      <c r="L13" s="144">
        <f>L8</f>
        <v>1</v>
      </c>
      <c r="M13" s="144">
        <f>M8</f>
        <v>0</v>
      </c>
      <c r="N13" s="144">
        <f t="shared" si="2"/>
        <v>-100</v>
      </c>
      <c r="O13" s="144">
        <f>O8</f>
        <v>0</v>
      </c>
      <c r="P13" s="144">
        <f>P8</f>
        <v>0</v>
      </c>
      <c r="Q13" s="144">
        <f t="shared" si="3"/>
        <v>0</v>
      </c>
      <c r="R13" s="144">
        <f t="shared" si="4"/>
        <v>84</v>
      </c>
    </row>
    <row r="14" spans="1:18" s="146" customFormat="1" ht="106.5" customHeight="1" x14ac:dyDescent="0.25">
      <c r="A14" s="142">
        <v>6</v>
      </c>
      <c r="B14" s="147" t="s">
        <v>51</v>
      </c>
      <c r="C14" s="144">
        <v>15</v>
      </c>
      <c r="D14" s="144">
        <v>76</v>
      </c>
      <c r="E14" s="144">
        <f t="shared" si="6"/>
        <v>406.66666666666663</v>
      </c>
      <c r="F14" s="144">
        <v>6</v>
      </c>
      <c r="G14" s="144">
        <v>7</v>
      </c>
      <c r="H14" s="144">
        <f t="shared" si="0"/>
        <v>16.666666666666664</v>
      </c>
      <c r="I14" s="144">
        <v>3</v>
      </c>
      <c r="J14" s="144">
        <v>1</v>
      </c>
      <c r="K14" s="144">
        <f t="shared" si="1"/>
        <v>-66.666666666666657</v>
      </c>
      <c r="L14" s="144">
        <v>0</v>
      </c>
      <c r="M14" s="144">
        <v>0</v>
      </c>
      <c r="N14" s="144">
        <f t="shared" si="2"/>
        <v>0</v>
      </c>
      <c r="O14" s="144">
        <v>0</v>
      </c>
      <c r="P14" s="144">
        <v>0</v>
      </c>
      <c r="Q14" s="144">
        <f t="shared" si="3"/>
        <v>0</v>
      </c>
      <c r="R14" s="144">
        <f t="shared" si="4"/>
        <v>84</v>
      </c>
    </row>
    <row r="15" spans="1:18" ht="197.25" customHeight="1" x14ac:dyDescent="0.25">
      <c r="A15" s="59">
        <v>7</v>
      </c>
      <c r="B15" s="65" t="s">
        <v>52</v>
      </c>
      <c r="C15" s="58">
        <v>0</v>
      </c>
      <c r="D15" s="58">
        <v>0</v>
      </c>
      <c r="E15" s="58">
        <f t="shared" si="6"/>
        <v>0</v>
      </c>
      <c r="F15" s="58">
        <v>0</v>
      </c>
      <c r="G15" s="58">
        <v>0</v>
      </c>
      <c r="H15" s="58">
        <f t="shared" si="0"/>
        <v>0</v>
      </c>
      <c r="I15" s="58">
        <v>0</v>
      </c>
      <c r="J15" s="58">
        <v>0</v>
      </c>
      <c r="K15" s="58">
        <f t="shared" si="1"/>
        <v>0</v>
      </c>
      <c r="L15" s="58">
        <v>0</v>
      </c>
      <c r="M15" s="58">
        <v>0</v>
      </c>
      <c r="N15" s="58">
        <f t="shared" si="2"/>
        <v>0</v>
      </c>
      <c r="O15" s="58">
        <v>0</v>
      </c>
      <c r="P15" s="58">
        <v>0</v>
      </c>
      <c r="Q15" s="58">
        <f t="shared" si="3"/>
        <v>0</v>
      </c>
      <c r="R15" s="58">
        <f t="shared" si="4"/>
        <v>0</v>
      </c>
    </row>
    <row r="16" spans="1:18" ht="27" x14ac:dyDescent="0.25">
      <c r="A16" s="66" t="s">
        <v>142</v>
      </c>
      <c r="B16" s="65" t="s">
        <v>47</v>
      </c>
      <c r="C16" s="58">
        <v>0</v>
      </c>
      <c r="D16" s="58">
        <v>0</v>
      </c>
      <c r="E16" s="58">
        <f t="shared" si="6"/>
        <v>0</v>
      </c>
      <c r="F16" s="58">
        <v>0</v>
      </c>
      <c r="G16" s="58">
        <v>0</v>
      </c>
      <c r="H16" s="58">
        <f t="shared" si="0"/>
        <v>0</v>
      </c>
      <c r="I16" s="58">
        <v>0</v>
      </c>
      <c r="J16" s="58">
        <v>0</v>
      </c>
      <c r="K16" s="58">
        <f t="shared" si="1"/>
        <v>0</v>
      </c>
      <c r="L16" s="58">
        <v>0</v>
      </c>
      <c r="M16" s="58">
        <v>0</v>
      </c>
      <c r="N16" s="58">
        <f t="shared" si="2"/>
        <v>0</v>
      </c>
      <c r="O16" s="58">
        <v>0</v>
      </c>
      <c r="P16" s="58">
        <v>0</v>
      </c>
      <c r="Q16" s="58">
        <f t="shared" si="3"/>
        <v>0</v>
      </c>
      <c r="R16" s="58">
        <f t="shared" si="4"/>
        <v>0</v>
      </c>
    </row>
    <row r="17" spans="1:18" x14ac:dyDescent="0.25">
      <c r="A17" s="66" t="s">
        <v>143</v>
      </c>
      <c r="B17" s="65" t="s">
        <v>53</v>
      </c>
      <c r="C17" s="58">
        <v>0</v>
      </c>
      <c r="D17" s="58">
        <v>0</v>
      </c>
      <c r="E17" s="58">
        <f t="shared" si="6"/>
        <v>0</v>
      </c>
      <c r="F17" s="58">
        <v>0</v>
      </c>
      <c r="G17" s="58">
        <v>0</v>
      </c>
      <c r="H17" s="58">
        <f t="shared" si="0"/>
        <v>0</v>
      </c>
      <c r="I17" s="58">
        <v>0</v>
      </c>
      <c r="J17" s="58">
        <v>0</v>
      </c>
      <c r="K17" s="58">
        <f t="shared" si="1"/>
        <v>0</v>
      </c>
      <c r="L17" s="58">
        <v>0</v>
      </c>
      <c r="M17" s="58">
        <v>0</v>
      </c>
      <c r="N17" s="58">
        <f t="shared" si="2"/>
        <v>0</v>
      </c>
      <c r="O17" s="58">
        <v>0</v>
      </c>
      <c r="P17" s="58">
        <v>0</v>
      </c>
      <c r="Q17" s="58">
        <f t="shared" si="3"/>
        <v>0</v>
      </c>
      <c r="R17" s="58">
        <f t="shared" si="4"/>
        <v>0</v>
      </c>
    </row>
    <row r="18" spans="1:18" s="146" customFormat="1" ht="117.75" customHeight="1" x14ac:dyDescent="0.25">
      <c r="A18" s="142">
        <v>8</v>
      </c>
      <c r="B18" s="147" t="s">
        <v>54</v>
      </c>
      <c r="C18" s="144">
        <v>90</v>
      </c>
      <c r="D18" s="144">
        <v>90</v>
      </c>
      <c r="E18" s="144">
        <f t="shared" si="6"/>
        <v>0</v>
      </c>
      <c r="F18" s="144">
        <v>0</v>
      </c>
      <c r="G18" s="144">
        <v>0</v>
      </c>
      <c r="H18" s="145">
        <f t="shared" si="0"/>
        <v>0</v>
      </c>
      <c r="I18" s="144">
        <v>0</v>
      </c>
      <c r="J18" s="144">
        <v>0</v>
      </c>
      <c r="K18" s="144">
        <f t="shared" si="1"/>
        <v>0</v>
      </c>
      <c r="L18" s="144">
        <v>0</v>
      </c>
      <c r="M18" s="144">
        <v>0</v>
      </c>
      <c r="N18" s="144">
        <f t="shared" si="2"/>
        <v>0</v>
      </c>
      <c r="O18" s="144">
        <v>0</v>
      </c>
      <c r="P18" s="144">
        <v>0</v>
      </c>
      <c r="Q18" s="144">
        <f t="shared" si="3"/>
        <v>0</v>
      </c>
      <c r="R18" s="148">
        <f>(D18+G18+J18+M18+P18)/3</f>
        <v>30</v>
      </c>
    </row>
  </sheetData>
  <mergeCells count="7">
    <mergeCell ref="F3:H3"/>
    <mergeCell ref="C3:E3"/>
    <mergeCell ref="R2:R5"/>
    <mergeCell ref="C2:Q2"/>
    <mergeCell ref="O3:Q3"/>
    <mergeCell ref="L3:N3"/>
    <mergeCell ref="I3:K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7"/>
  <sheetViews>
    <sheetView workbookViewId="0">
      <selection activeCell="A3" sqref="A3:J7"/>
    </sheetView>
  </sheetViews>
  <sheetFormatPr defaultRowHeight="15" x14ac:dyDescent="0.25"/>
  <cols>
    <col min="1" max="1" width="18.85546875" customWidth="1"/>
    <col min="2" max="2" width="14.85546875" customWidth="1"/>
    <col min="3" max="3" width="15.85546875" customWidth="1"/>
    <col min="4" max="4" width="11.85546875" customWidth="1"/>
    <col min="5" max="5" width="13.28515625" customWidth="1"/>
    <col min="6" max="6" width="12.85546875" customWidth="1"/>
    <col min="7" max="7" width="11.28515625" customWidth="1"/>
    <col min="8" max="8" width="13" customWidth="1"/>
    <col min="9" max="9" width="10.140625" customWidth="1"/>
    <col min="10" max="10" width="11.5703125" customWidth="1"/>
    <col min="11" max="11" width="12.140625" customWidth="1"/>
  </cols>
  <sheetData>
    <row r="1" spans="1:10" ht="18.75" x14ac:dyDescent="0.3">
      <c r="B1" s="14" t="s">
        <v>200</v>
      </c>
    </row>
    <row r="3" spans="1:10" ht="15" customHeight="1" x14ac:dyDescent="0.25">
      <c r="A3" s="211" t="s">
        <v>226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0" x14ac:dyDescent="0.25">
      <c r="A5" s="211"/>
      <c r="B5" s="211"/>
      <c r="C5" s="211"/>
      <c r="D5" s="211"/>
      <c r="E5" s="211"/>
      <c r="F5" s="211"/>
      <c r="G5" s="211"/>
      <c r="H5" s="211"/>
      <c r="I5" s="211"/>
      <c r="J5" s="211"/>
    </row>
    <row r="6" spans="1:10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</row>
    <row r="7" spans="1:10" x14ac:dyDescent="0.25">
      <c r="A7" s="211"/>
      <c r="B7" s="211"/>
      <c r="C7" s="211"/>
      <c r="D7" s="211"/>
      <c r="E7" s="211"/>
      <c r="F7" s="211"/>
      <c r="G7" s="211"/>
      <c r="H7" s="211"/>
      <c r="I7" s="211"/>
      <c r="J7" s="211"/>
    </row>
  </sheetData>
  <mergeCells count="1">
    <mergeCell ref="A3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7"/>
  <sheetViews>
    <sheetView zoomScale="95" zoomScaleNormal="95" workbookViewId="0">
      <selection activeCell="D9" sqref="D9"/>
    </sheetView>
  </sheetViews>
  <sheetFormatPr defaultRowHeight="15" x14ac:dyDescent="0.25"/>
  <cols>
    <col min="1" max="1" width="11.5703125" customWidth="1"/>
    <col min="2" max="2" width="27.140625" customWidth="1"/>
    <col min="5" max="5" width="12" customWidth="1"/>
    <col min="8" max="8" width="11.5703125" customWidth="1"/>
    <col min="11" max="11" width="11.7109375" customWidth="1"/>
    <col min="14" max="14" width="11.42578125" customWidth="1"/>
    <col min="17" max="17" width="11.85546875" customWidth="1"/>
  </cols>
  <sheetData>
    <row r="1" spans="1:17" ht="18.75" x14ac:dyDescent="0.3">
      <c r="D1" s="14" t="s">
        <v>199</v>
      </c>
    </row>
    <row r="2" spans="1:17" ht="60.75" customHeight="1" x14ac:dyDescent="0.25">
      <c r="A2" s="158" t="s">
        <v>41</v>
      </c>
      <c r="B2" s="158" t="s">
        <v>78</v>
      </c>
      <c r="C2" s="158" t="s">
        <v>79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38.25" customHeight="1" x14ac:dyDescent="0.25">
      <c r="A3" s="158"/>
      <c r="B3" s="158"/>
      <c r="C3" s="158" t="s">
        <v>80</v>
      </c>
      <c r="D3" s="158"/>
      <c r="E3" s="158"/>
      <c r="F3" s="158" t="s">
        <v>81</v>
      </c>
      <c r="G3" s="158"/>
      <c r="H3" s="158"/>
      <c r="I3" s="158" t="s">
        <v>82</v>
      </c>
      <c r="J3" s="158"/>
      <c r="K3" s="158"/>
      <c r="L3" s="158" t="s">
        <v>83</v>
      </c>
      <c r="M3" s="158"/>
      <c r="N3" s="158"/>
      <c r="O3" s="158" t="s">
        <v>84</v>
      </c>
      <c r="P3" s="158"/>
      <c r="Q3" s="158"/>
    </row>
    <row r="4" spans="1:17" ht="51" x14ac:dyDescent="0.25">
      <c r="A4" s="67"/>
      <c r="B4" s="67"/>
      <c r="C4" s="68" t="s">
        <v>224</v>
      </c>
      <c r="D4" s="68" t="s">
        <v>236</v>
      </c>
      <c r="E4" s="68" t="s">
        <v>26</v>
      </c>
      <c r="F4" s="68" t="s">
        <v>224</v>
      </c>
      <c r="G4" s="68" t="s">
        <v>236</v>
      </c>
      <c r="H4" s="68" t="s">
        <v>26</v>
      </c>
      <c r="I4" s="68" t="s">
        <v>224</v>
      </c>
      <c r="J4" s="68" t="s">
        <v>236</v>
      </c>
      <c r="K4" s="68" t="s">
        <v>26</v>
      </c>
      <c r="L4" s="68" t="s">
        <v>224</v>
      </c>
      <c r="M4" s="68" t="s">
        <v>236</v>
      </c>
      <c r="N4" s="68" t="s">
        <v>26</v>
      </c>
      <c r="O4" s="68" t="s">
        <v>224</v>
      </c>
      <c r="P4" s="68" t="s">
        <v>236</v>
      </c>
      <c r="Q4" s="68" t="s">
        <v>26</v>
      </c>
    </row>
    <row r="5" spans="1:17" x14ac:dyDescent="0.2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  <c r="P5" s="68">
        <v>16</v>
      </c>
      <c r="Q5" s="68">
        <v>17</v>
      </c>
    </row>
    <row r="6" spans="1:17" ht="38.25" x14ac:dyDescent="0.25">
      <c r="A6" s="69">
        <v>1</v>
      </c>
      <c r="B6" s="70" t="s">
        <v>62</v>
      </c>
      <c r="C6" s="157">
        <f>C8+C9</f>
        <v>4</v>
      </c>
      <c r="D6" s="39">
        <f>D8+D9</f>
        <v>44</v>
      </c>
      <c r="E6" s="71">
        <f>(D6-C6)/D6</f>
        <v>0.90909090909090906</v>
      </c>
      <c r="F6" s="138">
        <v>0</v>
      </c>
      <c r="G6" s="39">
        <v>0</v>
      </c>
      <c r="H6" s="39">
        <v>0</v>
      </c>
      <c r="I6" s="157">
        <f>I8+I9</f>
        <v>30</v>
      </c>
      <c r="J6" s="156">
        <f>J8+J9</f>
        <v>40</v>
      </c>
      <c r="K6" s="71">
        <f>(J6-I6)/J6</f>
        <v>0.25</v>
      </c>
      <c r="L6" s="138">
        <v>0</v>
      </c>
      <c r="M6" s="39">
        <v>0</v>
      </c>
      <c r="N6" s="39">
        <v>0</v>
      </c>
      <c r="O6" s="138">
        <v>0</v>
      </c>
      <c r="P6" s="39">
        <v>0</v>
      </c>
      <c r="Q6" s="39">
        <v>0</v>
      </c>
    </row>
    <row r="7" spans="1:17" s="134" customFormat="1" ht="25.5" x14ac:dyDescent="0.25">
      <c r="A7" s="131" t="s">
        <v>10</v>
      </c>
      <c r="B7" s="132" t="s">
        <v>63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</row>
    <row r="8" spans="1:17" s="134" customFormat="1" ht="38.25" x14ac:dyDescent="0.25">
      <c r="A8" s="131" t="s">
        <v>7</v>
      </c>
      <c r="B8" s="135" t="s">
        <v>64</v>
      </c>
      <c r="C8" s="133">
        <v>4</v>
      </c>
      <c r="D8" s="133">
        <v>44</v>
      </c>
      <c r="E8" s="136">
        <f>(D8-C8)/D8</f>
        <v>0.90909090909090906</v>
      </c>
      <c r="F8" s="133">
        <v>0</v>
      </c>
      <c r="G8" s="133">
        <v>0</v>
      </c>
      <c r="H8" s="133">
        <v>0</v>
      </c>
      <c r="I8" s="133">
        <v>30</v>
      </c>
      <c r="J8" s="133">
        <v>40</v>
      </c>
      <c r="K8" s="136">
        <f>(J8-I8)/J8</f>
        <v>0.25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</row>
    <row r="9" spans="1:17" s="78" customFormat="1" ht="25.5" x14ac:dyDescent="0.25">
      <c r="A9" s="75" t="s">
        <v>8</v>
      </c>
      <c r="B9" s="76" t="s">
        <v>65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</row>
    <row r="10" spans="1:17" x14ac:dyDescent="0.25">
      <c r="A10" s="72" t="s">
        <v>9</v>
      </c>
      <c r="B10" s="73" t="s">
        <v>66</v>
      </c>
      <c r="C10" s="138">
        <v>0</v>
      </c>
      <c r="D10" s="39">
        <v>0</v>
      </c>
      <c r="E10" s="39">
        <v>0</v>
      </c>
      <c r="F10" s="138">
        <v>0</v>
      </c>
      <c r="G10" s="39">
        <v>0</v>
      </c>
      <c r="H10" s="39">
        <v>0</v>
      </c>
      <c r="I10" s="138">
        <v>0</v>
      </c>
      <c r="J10" s="39">
        <v>0</v>
      </c>
      <c r="K10" s="39">
        <v>0</v>
      </c>
      <c r="L10" s="138">
        <v>0</v>
      </c>
      <c r="M10" s="39">
        <v>0</v>
      </c>
      <c r="N10" s="39">
        <v>0</v>
      </c>
      <c r="O10" s="138">
        <v>0</v>
      </c>
      <c r="P10" s="39">
        <v>0</v>
      </c>
      <c r="Q10" s="39">
        <v>0</v>
      </c>
    </row>
    <row r="11" spans="1:17" s="134" customFormat="1" ht="25.5" x14ac:dyDescent="0.25">
      <c r="A11" s="131" t="s">
        <v>85</v>
      </c>
      <c r="B11" s="135" t="s">
        <v>67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</row>
    <row r="12" spans="1:17" x14ac:dyDescent="0.25">
      <c r="A12" s="72" t="s">
        <v>86</v>
      </c>
      <c r="B12" s="73" t="s">
        <v>68</v>
      </c>
      <c r="C12" s="138">
        <v>0</v>
      </c>
      <c r="D12" s="39">
        <v>0</v>
      </c>
      <c r="E12" s="39">
        <v>0</v>
      </c>
      <c r="F12" s="138">
        <v>0</v>
      </c>
      <c r="G12" s="39">
        <v>0</v>
      </c>
      <c r="H12" s="39">
        <v>0</v>
      </c>
      <c r="I12" s="138">
        <v>0</v>
      </c>
      <c r="J12" s="39">
        <v>0</v>
      </c>
      <c r="K12" s="39">
        <v>0</v>
      </c>
      <c r="L12" s="138">
        <v>0</v>
      </c>
      <c r="M12" s="39">
        <v>0</v>
      </c>
      <c r="N12" s="39">
        <v>0</v>
      </c>
      <c r="O12" s="138">
        <v>0</v>
      </c>
      <c r="P12" s="39">
        <v>0</v>
      </c>
      <c r="Q12" s="39">
        <v>0</v>
      </c>
    </row>
    <row r="13" spans="1:17" x14ac:dyDescent="0.25">
      <c r="A13" s="69">
        <v>2</v>
      </c>
      <c r="B13" s="74" t="s">
        <v>69</v>
      </c>
      <c r="C13" s="138">
        <v>0</v>
      </c>
      <c r="D13" s="39">
        <v>0</v>
      </c>
      <c r="E13" s="39">
        <v>0</v>
      </c>
      <c r="F13" s="138">
        <v>0</v>
      </c>
      <c r="G13" s="39">
        <v>0</v>
      </c>
      <c r="H13" s="39">
        <v>0</v>
      </c>
      <c r="I13" s="138">
        <v>0</v>
      </c>
      <c r="J13" s="39">
        <v>0</v>
      </c>
      <c r="K13" s="39">
        <v>0</v>
      </c>
      <c r="L13" s="138">
        <v>0</v>
      </c>
      <c r="M13" s="39">
        <v>0</v>
      </c>
      <c r="N13" s="39">
        <v>0</v>
      </c>
      <c r="O13" s="138">
        <v>0</v>
      </c>
      <c r="P13" s="39">
        <v>0</v>
      </c>
      <c r="Q13" s="39">
        <v>0</v>
      </c>
    </row>
    <row r="14" spans="1:17" ht="38.25" x14ac:dyDescent="0.25">
      <c r="A14" s="72" t="s">
        <v>11</v>
      </c>
      <c r="B14" s="73" t="s">
        <v>70</v>
      </c>
      <c r="C14" s="138">
        <v>0</v>
      </c>
      <c r="D14" s="39">
        <v>0</v>
      </c>
      <c r="E14" s="39">
        <v>0</v>
      </c>
      <c r="F14" s="138">
        <v>0</v>
      </c>
      <c r="G14" s="39">
        <v>0</v>
      </c>
      <c r="H14" s="39">
        <v>0</v>
      </c>
      <c r="I14" s="138">
        <v>0</v>
      </c>
      <c r="J14" s="39">
        <v>0</v>
      </c>
      <c r="K14" s="39">
        <v>0</v>
      </c>
      <c r="L14" s="138">
        <v>0</v>
      </c>
      <c r="M14" s="39">
        <v>0</v>
      </c>
      <c r="N14" s="39">
        <v>0</v>
      </c>
      <c r="O14" s="138">
        <v>0</v>
      </c>
      <c r="P14" s="39">
        <v>0</v>
      </c>
      <c r="Q14" s="39">
        <v>0</v>
      </c>
    </row>
    <row r="15" spans="1:17" s="134" customFormat="1" ht="25.5" x14ac:dyDescent="0.25">
      <c r="A15" s="131" t="s">
        <v>12</v>
      </c>
      <c r="B15" s="135" t="s">
        <v>71</v>
      </c>
      <c r="C15" s="133">
        <v>0</v>
      </c>
      <c r="D15" s="133">
        <v>0</v>
      </c>
      <c r="E15" s="136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</row>
    <row r="16" spans="1:17" s="134" customFormat="1" ht="25.5" x14ac:dyDescent="0.25">
      <c r="A16" s="131" t="s">
        <v>13</v>
      </c>
      <c r="B16" s="135" t="s">
        <v>72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</row>
    <row r="17" spans="1:17" s="78" customFormat="1" ht="38.25" x14ac:dyDescent="0.25">
      <c r="A17" s="75" t="s">
        <v>14</v>
      </c>
      <c r="B17" s="76" t="s">
        <v>64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1:17" s="78" customFormat="1" ht="25.5" x14ac:dyDescent="0.25">
      <c r="A18" s="75" t="s">
        <v>87</v>
      </c>
      <c r="B18" s="76" t="s">
        <v>65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1:17" s="134" customFormat="1" x14ac:dyDescent="0.25">
      <c r="A19" s="131" t="s">
        <v>88</v>
      </c>
      <c r="B19" s="135" t="s">
        <v>66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</row>
    <row r="20" spans="1:17" ht="38.25" x14ac:dyDescent="0.25">
      <c r="A20" s="72" t="s">
        <v>89</v>
      </c>
      <c r="B20" s="73" t="s">
        <v>73</v>
      </c>
      <c r="C20" s="138">
        <v>0</v>
      </c>
      <c r="D20" s="39">
        <v>0</v>
      </c>
      <c r="E20" s="39">
        <v>0</v>
      </c>
      <c r="F20" s="138">
        <v>0</v>
      </c>
      <c r="G20" s="39">
        <v>0</v>
      </c>
      <c r="H20" s="39">
        <v>0</v>
      </c>
      <c r="I20" s="138">
        <v>0</v>
      </c>
      <c r="J20" s="39">
        <v>0</v>
      </c>
      <c r="K20" s="39">
        <v>0</v>
      </c>
      <c r="L20" s="138">
        <v>0</v>
      </c>
      <c r="M20" s="39">
        <v>0</v>
      </c>
      <c r="N20" s="39">
        <v>0</v>
      </c>
      <c r="O20" s="138">
        <v>0</v>
      </c>
      <c r="P20" s="39">
        <v>0</v>
      </c>
      <c r="Q20" s="39">
        <v>0</v>
      </c>
    </row>
    <row r="21" spans="1:17" x14ac:dyDescent="0.25">
      <c r="A21" s="72" t="s">
        <v>90</v>
      </c>
      <c r="B21" s="73" t="s">
        <v>68</v>
      </c>
      <c r="C21" s="138">
        <v>0</v>
      </c>
      <c r="D21" s="39">
        <v>0</v>
      </c>
      <c r="E21" s="39">
        <v>0</v>
      </c>
      <c r="F21" s="138">
        <v>0</v>
      </c>
      <c r="G21" s="39">
        <v>0</v>
      </c>
      <c r="H21" s="39">
        <v>0</v>
      </c>
      <c r="I21" s="138">
        <v>0</v>
      </c>
      <c r="J21" s="39">
        <v>0</v>
      </c>
      <c r="K21" s="39">
        <v>0</v>
      </c>
      <c r="L21" s="138">
        <v>0</v>
      </c>
      <c r="M21" s="39">
        <v>0</v>
      </c>
      <c r="N21" s="39">
        <v>0</v>
      </c>
      <c r="O21" s="138">
        <v>0</v>
      </c>
      <c r="P21" s="39">
        <v>0</v>
      </c>
      <c r="Q21" s="39">
        <v>0</v>
      </c>
    </row>
    <row r="22" spans="1:17" x14ac:dyDescent="0.25">
      <c r="A22" s="69">
        <v>3</v>
      </c>
      <c r="B22" s="70" t="s">
        <v>74</v>
      </c>
      <c r="C22" s="157">
        <f>C23+C24+C25</f>
        <v>4</v>
      </c>
      <c r="D22" s="39">
        <f>D23+D24+D25</f>
        <v>44</v>
      </c>
      <c r="E22" s="71">
        <f>(D22-C22)/D22</f>
        <v>0.90909090909090906</v>
      </c>
      <c r="F22" s="138">
        <v>0</v>
      </c>
      <c r="G22" s="39">
        <v>0</v>
      </c>
      <c r="H22" s="39">
        <v>0</v>
      </c>
      <c r="I22" s="157">
        <f>I23+I24+I25</f>
        <v>30</v>
      </c>
      <c r="J22" s="124">
        <f>J23+J24+J25</f>
        <v>40</v>
      </c>
      <c r="K22" s="71">
        <f>(J22-I22)/J22</f>
        <v>0.25</v>
      </c>
      <c r="L22" s="138">
        <v>0</v>
      </c>
      <c r="M22" s="39">
        <v>0</v>
      </c>
      <c r="N22" s="39">
        <v>0</v>
      </c>
      <c r="O22" s="138">
        <v>0</v>
      </c>
      <c r="P22" s="39">
        <v>0</v>
      </c>
      <c r="Q22" s="39">
        <v>0</v>
      </c>
    </row>
    <row r="23" spans="1:17" s="134" customFormat="1" ht="25.5" x14ac:dyDescent="0.25">
      <c r="A23" s="131" t="s">
        <v>15</v>
      </c>
      <c r="B23" s="135" t="s">
        <v>75</v>
      </c>
      <c r="C23" s="133">
        <v>4</v>
      </c>
      <c r="D23" s="133">
        <f>D8</f>
        <v>44</v>
      </c>
      <c r="E23" s="136">
        <f>(D23-C23)/D23</f>
        <v>0.90909090909090906</v>
      </c>
      <c r="F23" s="133">
        <v>0</v>
      </c>
      <c r="G23" s="133">
        <v>0</v>
      </c>
      <c r="H23" s="133">
        <v>0</v>
      </c>
      <c r="I23" s="133">
        <v>30</v>
      </c>
      <c r="J23" s="133">
        <f>J8</f>
        <v>40</v>
      </c>
      <c r="K23" s="136">
        <f>(J23-I23)/J23</f>
        <v>0.25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</row>
    <row r="24" spans="1:17" s="78" customFormat="1" ht="38.25" x14ac:dyDescent="0.25">
      <c r="A24" s="75" t="s">
        <v>16</v>
      </c>
      <c r="B24" s="76" t="s">
        <v>76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1:17" s="78" customFormat="1" ht="25.5" x14ac:dyDescent="0.25">
      <c r="A25" s="75" t="s">
        <v>17</v>
      </c>
      <c r="B25" s="76" t="s">
        <v>77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1:17" x14ac:dyDescent="0.25">
      <c r="A26" s="72" t="s">
        <v>18</v>
      </c>
      <c r="B26" s="73" t="s">
        <v>68</v>
      </c>
      <c r="C26" s="138">
        <v>0</v>
      </c>
      <c r="D26" s="39">
        <v>0</v>
      </c>
      <c r="E26" s="39">
        <v>0</v>
      </c>
      <c r="F26" s="138">
        <v>0</v>
      </c>
      <c r="G26" s="39">
        <v>0</v>
      </c>
      <c r="H26" s="39">
        <v>0</v>
      </c>
      <c r="I26" s="138">
        <v>0</v>
      </c>
      <c r="J26" s="39">
        <v>0</v>
      </c>
      <c r="K26" s="39">
        <v>0</v>
      </c>
      <c r="L26" s="138">
        <v>0</v>
      </c>
      <c r="M26" s="39">
        <v>0</v>
      </c>
      <c r="N26" s="39">
        <v>0</v>
      </c>
      <c r="O26" s="138">
        <v>0</v>
      </c>
      <c r="P26" s="39">
        <v>0</v>
      </c>
      <c r="Q26" s="39">
        <v>0</v>
      </c>
    </row>
    <row r="27" spans="1:17" ht="15.75" x14ac:dyDescent="0.25">
      <c r="A27" s="22"/>
    </row>
  </sheetData>
  <mergeCells count="8">
    <mergeCell ref="A2:A3"/>
    <mergeCell ref="B2:B3"/>
    <mergeCell ref="C2:Q2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75" zoomScaleNormal="75" workbookViewId="0">
      <selection activeCell="H4" sqref="H4"/>
    </sheetView>
  </sheetViews>
  <sheetFormatPr defaultRowHeight="15" x14ac:dyDescent="0.25"/>
  <cols>
    <col min="1" max="1" width="16" customWidth="1"/>
    <col min="2" max="2" width="15.7109375" customWidth="1"/>
    <col min="3" max="3" width="15.140625" customWidth="1"/>
    <col min="4" max="4" width="17.85546875" customWidth="1"/>
    <col min="5" max="5" width="24" customWidth="1"/>
    <col min="6" max="6" width="17.42578125" customWidth="1"/>
    <col min="7" max="7" width="18.42578125" customWidth="1"/>
    <col min="8" max="8" width="23.140625" customWidth="1"/>
    <col min="9" max="9" width="18.140625" customWidth="1"/>
    <col min="10" max="10" width="19.42578125" customWidth="1"/>
    <col min="11" max="11" width="36.42578125" customWidth="1"/>
  </cols>
  <sheetData>
    <row r="1" spans="1:11" ht="19.5" thickBot="1" x14ac:dyDescent="0.35">
      <c r="B1" s="14" t="s">
        <v>198</v>
      </c>
    </row>
    <row r="2" spans="1:11" ht="51.75" thickBot="1" x14ac:dyDescent="0.3">
      <c r="A2" s="13" t="s">
        <v>41</v>
      </c>
      <c r="B2" s="13" t="s">
        <v>91</v>
      </c>
      <c r="C2" s="13" t="s">
        <v>92</v>
      </c>
      <c r="D2" s="13" t="s">
        <v>93</v>
      </c>
      <c r="E2" s="13" t="s">
        <v>94</v>
      </c>
      <c r="F2" s="13" t="s">
        <v>95</v>
      </c>
      <c r="G2" s="13" t="s">
        <v>96</v>
      </c>
      <c r="H2" s="13" t="s">
        <v>97</v>
      </c>
      <c r="I2" s="13" t="s">
        <v>98</v>
      </c>
      <c r="J2" s="13" t="s">
        <v>99</v>
      </c>
      <c r="K2" s="13" t="s">
        <v>100</v>
      </c>
    </row>
    <row r="3" spans="1:1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1" ht="51" x14ac:dyDescent="0.25">
      <c r="A4" s="34">
        <v>1</v>
      </c>
      <c r="B4" s="35">
        <v>1</v>
      </c>
      <c r="C4" s="35" t="s">
        <v>144</v>
      </c>
      <c r="D4" s="35" t="s">
        <v>145</v>
      </c>
      <c r="E4" s="35" t="s">
        <v>149</v>
      </c>
      <c r="F4" s="35" t="s">
        <v>146</v>
      </c>
      <c r="G4" s="35" t="s">
        <v>147</v>
      </c>
      <c r="H4" s="149">
        <f>'Приложение №7 (4.1.)'!D6</f>
        <v>44</v>
      </c>
      <c r="I4" s="35">
        <v>20</v>
      </c>
      <c r="J4" s="35">
        <v>5</v>
      </c>
      <c r="K4" s="3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zoomScale="85" zoomScaleNormal="85" workbookViewId="0">
      <selection activeCell="G9" sqref="G9"/>
    </sheetView>
  </sheetViews>
  <sheetFormatPr defaultRowHeight="15" x14ac:dyDescent="0.25"/>
  <cols>
    <col min="1" max="1" width="12.28515625" customWidth="1"/>
    <col min="2" max="2" width="55.28515625" customWidth="1"/>
    <col min="3" max="3" width="37.85546875" customWidth="1"/>
    <col min="4" max="4" width="18.42578125" customWidth="1"/>
  </cols>
  <sheetData>
    <row r="2" spans="1:4" ht="19.5" thickBot="1" x14ac:dyDescent="0.35">
      <c r="B2" s="14" t="s">
        <v>197</v>
      </c>
    </row>
    <row r="3" spans="1:4" ht="15.75" thickBot="1" x14ac:dyDescent="0.3">
      <c r="A3" s="13" t="s">
        <v>41</v>
      </c>
      <c r="B3" s="13" t="s">
        <v>101</v>
      </c>
      <c r="C3" s="13" t="s">
        <v>102</v>
      </c>
      <c r="D3" s="52" t="s">
        <v>150</v>
      </c>
    </row>
    <row r="4" spans="1:4" ht="44.25" customHeight="1" x14ac:dyDescent="0.25">
      <c r="A4" s="212">
        <v>1</v>
      </c>
      <c r="B4" s="20" t="s">
        <v>103</v>
      </c>
      <c r="C4" s="212" t="s">
        <v>106</v>
      </c>
      <c r="D4" s="180">
        <v>0</v>
      </c>
    </row>
    <row r="5" spans="1:4" ht="33" customHeight="1" x14ac:dyDescent="0.25">
      <c r="A5" s="213"/>
      <c r="B5" s="25" t="s">
        <v>104</v>
      </c>
      <c r="C5" s="213"/>
      <c r="D5" s="215"/>
    </row>
    <row r="6" spans="1:4" ht="34.5" customHeight="1" thickBot="1" x14ac:dyDescent="0.3">
      <c r="A6" s="214"/>
      <c r="B6" s="25" t="s">
        <v>105</v>
      </c>
      <c r="C6" s="214"/>
      <c r="D6" s="181"/>
    </row>
    <row r="7" spans="1:4" ht="39.75" customHeight="1" thickBot="1" x14ac:dyDescent="0.3">
      <c r="A7" s="13">
        <v>2</v>
      </c>
      <c r="B7" s="20" t="s">
        <v>107</v>
      </c>
      <c r="C7" s="13" t="s">
        <v>108</v>
      </c>
      <c r="D7" s="29">
        <v>0</v>
      </c>
    </row>
    <row r="8" spans="1:4" ht="42" customHeight="1" thickBot="1" x14ac:dyDescent="0.3">
      <c r="A8" s="23" t="s">
        <v>11</v>
      </c>
      <c r="B8" s="20" t="s">
        <v>109</v>
      </c>
      <c r="C8" s="13" t="s">
        <v>108</v>
      </c>
      <c r="D8" s="29">
        <v>0</v>
      </c>
    </row>
    <row r="9" spans="1:4" ht="54" customHeight="1" thickBot="1" x14ac:dyDescent="0.3">
      <c r="A9" s="23" t="s">
        <v>12</v>
      </c>
      <c r="B9" s="20" t="s">
        <v>110</v>
      </c>
      <c r="C9" s="13" t="s">
        <v>108</v>
      </c>
      <c r="D9" s="29">
        <v>0</v>
      </c>
    </row>
    <row r="10" spans="1:4" ht="53.25" customHeight="1" thickBot="1" x14ac:dyDescent="0.3">
      <c r="A10" s="13">
        <v>3</v>
      </c>
      <c r="B10" s="20" t="s">
        <v>111</v>
      </c>
      <c r="C10" s="13" t="s">
        <v>112</v>
      </c>
      <c r="D10" s="29">
        <v>0</v>
      </c>
    </row>
    <row r="11" spans="1:4" ht="52.5" customHeight="1" thickBot="1" x14ac:dyDescent="0.3">
      <c r="A11" s="24">
        <v>4</v>
      </c>
      <c r="B11" s="21" t="s">
        <v>113</v>
      </c>
      <c r="C11" s="24" t="s">
        <v>112</v>
      </c>
      <c r="D11" s="40">
        <v>0</v>
      </c>
    </row>
  </sheetData>
  <mergeCells count="3">
    <mergeCell ref="A4:A6"/>
    <mergeCell ref="C4:C6"/>
    <mergeCell ref="D4:D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5"/>
  <sheetViews>
    <sheetView workbookViewId="0">
      <selection activeCell="A4" sqref="A4"/>
    </sheetView>
  </sheetViews>
  <sheetFormatPr defaultRowHeight="15" x14ac:dyDescent="0.25"/>
  <cols>
    <col min="1" max="11" width="10" customWidth="1"/>
    <col min="12" max="12" width="9.140625" customWidth="1"/>
  </cols>
  <sheetData>
    <row r="2" spans="1:12" ht="30.75" customHeight="1" x14ac:dyDescent="0.25">
      <c r="A2" s="216" t="s">
        <v>238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x14ac:dyDescent="0.2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5" spans="1:12" ht="15.75" x14ac:dyDescent="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</row>
  </sheetData>
  <mergeCells count="2">
    <mergeCell ref="A2:L3"/>
    <mergeCell ref="A5:K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"/>
  <sheetViews>
    <sheetView workbookViewId="0">
      <selection activeCell="A6" sqref="A6"/>
    </sheetView>
  </sheetViews>
  <sheetFormatPr defaultRowHeight="15" x14ac:dyDescent="0.25"/>
  <sheetData>
    <row r="1" spans="1:12" ht="15" customHeight="1" x14ac:dyDescent="0.25">
      <c r="A1" s="219" t="s">
        <v>196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4" spans="1:12" x14ac:dyDescent="0.25">
      <c r="A4" s="217" t="s">
        <v>239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</sheetData>
  <mergeCells count="2">
    <mergeCell ref="A4:L5"/>
    <mergeCell ref="A1:L2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"/>
  <sheetViews>
    <sheetView workbookViewId="0">
      <selection activeCell="A3" sqref="A3"/>
    </sheetView>
  </sheetViews>
  <sheetFormatPr defaultRowHeight="15" x14ac:dyDescent="0.25"/>
  <sheetData>
    <row r="1" spans="1:12" x14ac:dyDescent="0.25">
      <c r="A1" s="119" t="s">
        <v>195</v>
      </c>
    </row>
    <row r="2" spans="1:12" ht="72.75" customHeight="1" x14ac:dyDescent="0.25">
      <c r="A2" s="220" t="s">
        <v>240</v>
      </c>
      <c r="B2" s="221"/>
      <c r="C2" s="221"/>
      <c r="D2" s="221"/>
      <c r="E2" s="221"/>
      <c r="F2" s="221"/>
      <c r="G2" s="221"/>
      <c r="H2" s="221"/>
      <c r="I2" s="221"/>
      <c r="J2" s="221"/>
      <c r="K2" s="120"/>
      <c r="L2" s="120"/>
    </row>
    <row r="3" spans="1:12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</sheetData>
  <mergeCells count="1">
    <mergeCell ref="A2:J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"/>
  <sheetViews>
    <sheetView workbookViewId="0">
      <selection activeCell="A2" sqref="A2:L3"/>
    </sheetView>
  </sheetViews>
  <sheetFormatPr defaultRowHeight="15" x14ac:dyDescent="0.25"/>
  <sheetData>
    <row r="1" spans="1:12" ht="30.75" customHeight="1" x14ac:dyDescent="0.25">
      <c r="A1" s="219" t="s">
        <v>204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x14ac:dyDescent="0.25">
      <c r="A2" s="217" t="s">
        <v>241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x14ac:dyDescent="0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</sheetData>
  <mergeCells count="2">
    <mergeCell ref="A2:L3"/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6" sqref="E6"/>
    </sheetView>
  </sheetViews>
  <sheetFormatPr defaultRowHeight="12.75" x14ac:dyDescent="0.2"/>
  <cols>
    <col min="1" max="1" width="26.7109375" style="94" customWidth="1"/>
    <col min="2" max="2" width="12" style="94" customWidth="1"/>
    <col min="3" max="3" width="15.5703125" style="94" customWidth="1"/>
    <col min="4" max="4" width="12" style="94" customWidth="1"/>
    <col min="5" max="5" width="15.5703125" style="94" customWidth="1"/>
    <col min="6" max="6" width="12" style="94" customWidth="1"/>
    <col min="7" max="7" width="15.5703125" style="94" customWidth="1"/>
    <col min="8" max="8" width="13.5703125" style="94" customWidth="1"/>
    <col min="9" max="16384" width="9.140625" style="94"/>
  </cols>
  <sheetData>
    <row r="1" spans="1:8" ht="35.25" customHeight="1" x14ac:dyDescent="0.2">
      <c r="A1" s="110" t="s">
        <v>231</v>
      </c>
      <c r="B1" s="110"/>
      <c r="C1" s="110"/>
      <c r="D1" s="111"/>
      <c r="E1" s="111"/>
      <c r="F1" s="111"/>
      <c r="G1" s="111"/>
    </row>
    <row r="2" spans="1:8" ht="27.75" customHeight="1" x14ac:dyDescent="0.2">
      <c r="A2" s="160" t="s">
        <v>152</v>
      </c>
      <c r="B2" s="169" t="s">
        <v>222</v>
      </c>
      <c r="C2" s="169"/>
      <c r="D2" s="169" t="s">
        <v>227</v>
      </c>
      <c r="E2" s="169"/>
      <c r="F2" s="170" t="s">
        <v>26</v>
      </c>
      <c r="G2" s="170"/>
    </row>
    <row r="3" spans="1:8" ht="30.75" customHeight="1" x14ac:dyDescent="0.2">
      <c r="A3" s="161"/>
      <c r="B3" s="160" t="s">
        <v>168</v>
      </c>
      <c r="C3" s="158" t="s">
        <v>169</v>
      </c>
      <c r="D3" s="160" t="s">
        <v>168</v>
      </c>
      <c r="E3" s="158" t="s">
        <v>169</v>
      </c>
      <c r="F3" s="160" t="s">
        <v>168</v>
      </c>
      <c r="G3" s="158" t="s">
        <v>169</v>
      </c>
    </row>
    <row r="4" spans="1:8" ht="38.25" customHeight="1" x14ac:dyDescent="0.2">
      <c r="A4" s="162"/>
      <c r="B4" s="162"/>
      <c r="C4" s="158"/>
      <c r="D4" s="162"/>
      <c r="E4" s="158"/>
      <c r="F4" s="162"/>
      <c r="G4" s="158"/>
    </row>
    <row r="5" spans="1:8" s="101" customFormat="1" ht="24.75" customHeight="1" x14ac:dyDescent="0.25">
      <c r="A5" s="104" t="s">
        <v>163</v>
      </c>
      <c r="B5" s="139">
        <v>308</v>
      </c>
      <c r="C5" s="139">
        <v>289</v>
      </c>
      <c r="D5" s="95">
        <f>B5+1+5</f>
        <v>314</v>
      </c>
      <c r="E5" s="95">
        <f>C5+1+5</f>
        <v>295</v>
      </c>
      <c r="F5" s="102">
        <f>(D5-B5)/D5*100</f>
        <v>1.910828025477707</v>
      </c>
      <c r="G5" s="102">
        <f>(E5-C5)/E5*100</f>
        <v>2.0338983050847457</v>
      </c>
    </row>
    <row r="6" spans="1:8" s="101" customFormat="1" ht="24.75" customHeight="1" x14ac:dyDescent="0.25">
      <c r="A6" s="104" t="s">
        <v>164</v>
      </c>
      <c r="B6" s="139">
        <v>27</v>
      </c>
      <c r="C6" s="139">
        <v>27</v>
      </c>
      <c r="D6" s="95">
        <f>B6+78</f>
        <v>105</v>
      </c>
      <c r="E6" s="95">
        <f>C6+78</f>
        <v>105</v>
      </c>
      <c r="F6" s="102">
        <f t="shared" ref="F6:G7" si="0">(D6-B6)/D6*100</f>
        <v>74.285714285714292</v>
      </c>
      <c r="G6" s="102">
        <f t="shared" ref="G6" si="1">(E6-C6)/E6*100</f>
        <v>74.285714285714292</v>
      </c>
    </row>
    <row r="7" spans="1:8" s="101" customFormat="1" ht="45" customHeight="1" x14ac:dyDescent="0.25">
      <c r="A7" s="105" t="s">
        <v>165</v>
      </c>
      <c r="B7" s="109">
        <v>35</v>
      </c>
      <c r="C7" s="109">
        <v>33</v>
      </c>
      <c r="D7" s="109">
        <v>35</v>
      </c>
      <c r="E7" s="109">
        <v>33</v>
      </c>
      <c r="F7" s="102">
        <f t="shared" si="0"/>
        <v>0</v>
      </c>
      <c r="G7" s="102">
        <f t="shared" si="0"/>
        <v>0</v>
      </c>
    </row>
    <row r="8" spans="1:8" s="101" customFormat="1" ht="24.75" customHeight="1" x14ac:dyDescent="0.25">
      <c r="A8" s="106" t="s">
        <v>166</v>
      </c>
      <c r="B8" s="139">
        <v>0</v>
      </c>
      <c r="C8" s="139">
        <v>0</v>
      </c>
      <c r="D8" s="95">
        <v>0</v>
      </c>
      <c r="E8" s="95">
        <v>0</v>
      </c>
      <c r="F8" s="95">
        <v>0</v>
      </c>
      <c r="G8" s="95">
        <v>0</v>
      </c>
    </row>
    <row r="9" spans="1:8" ht="45" x14ac:dyDescent="0.2">
      <c r="A9" s="107" t="s">
        <v>167</v>
      </c>
      <c r="B9" s="139">
        <v>0</v>
      </c>
      <c r="C9" s="139">
        <v>0</v>
      </c>
      <c r="D9" s="95">
        <v>0</v>
      </c>
      <c r="E9" s="95">
        <v>0</v>
      </c>
      <c r="F9" s="95">
        <v>0</v>
      </c>
      <c r="G9" s="95">
        <v>0</v>
      </c>
      <c r="H9" s="101"/>
    </row>
  </sheetData>
  <mergeCells count="10">
    <mergeCell ref="A2:A4"/>
    <mergeCell ref="B2:C2"/>
    <mergeCell ref="C3:C4"/>
    <mergeCell ref="D3:D4"/>
    <mergeCell ref="G3:G4"/>
    <mergeCell ref="B3:B4"/>
    <mergeCell ref="D2:E2"/>
    <mergeCell ref="E3:E4"/>
    <mergeCell ref="F2:G2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1"/>
  <sheetViews>
    <sheetView workbookViewId="0">
      <selection activeCell="A2" sqref="A2"/>
    </sheetView>
  </sheetViews>
  <sheetFormatPr defaultRowHeight="15" x14ac:dyDescent="0.25"/>
  <sheetData>
    <row r="1" spans="1:12" ht="31.5" customHeight="1" x14ac:dyDescent="0.25">
      <c r="A1" s="222" t="s">
        <v>242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3" spans="1:12" x14ac:dyDescent="0.25">
      <c r="A3" s="220" t="s">
        <v>205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" customHeight="1" x14ac:dyDescent="0.25"/>
    <row r="5" spans="1:12" x14ac:dyDescent="0.25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7" spans="1:12" x14ac:dyDescent="0.25">
      <c r="A7" s="220" t="s">
        <v>207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9" spans="1:12" x14ac:dyDescent="0.25">
      <c r="A9" s="220" t="s">
        <v>208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1" spans="1:12" ht="29.25" customHeight="1" x14ac:dyDescent="0.25">
      <c r="A11" s="220" t="s">
        <v>209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</row>
  </sheetData>
  <mergeCells count="6">
    <mergeCell ref="A9:L9"/>
    <mergeCell ref="A11:L11"/>
    <mergeCell ref="A1:L1"/>
    <mergeCell ref="A3:L3"/>
    <mergeCell ref="A5:L5"/>
    <mergeCell ref="A7:L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9"/>
  <sheetViews>
    <sheetView tabSelected="1" topLeftCell="A2" zoomScale="85" zoomScaleNormal="85" workbookViewId="0">
      <selection activeCell="Z10" sqref="Z10"/>
    </sheetView>
  </sheetViews>
  <sheetFormatPr defaultRowHeight="15" x14ac:dyDescent="0.25"/>
  <cols>
    <col min="1" max="1" width="12.85546875" customWidth="1"/>
    <col min="2" max="2" width="13" customWidth="1"/>
    <col min="10" max="11" width="9.140625" style="86"/>
    <col min="12" max="12" width="9.7109375" customWidth="1"/>
    <col min="13" max="13" width="10.140625" customWidth="1"/>
    <col min="14" max="14" width="9.140625" style="86"/>
    <col min="15" max="15" width="10.7109375" customWidth="1"/>
    <col min="16" max="16" width="10.85546875" customWidth="1"/>
    <col min="18" max="18" width="10.85546875" customWidth="1"/>
    <col min="19" max="20" width="10.42578125" customWidth="1"/>
    <col min="22" max="22" width="9.140625" style="86"/>
    <col min="25" max="25" width="9.140625" style="86"/>
    <col min="26" max="26" width="13.85546875" customWidth="1"/>
    <col min="27" max="28" width="12.7109375" customWidth="1"/>
    <col min="29" max="29" width="17.140625" customWidth="1"/>
    <col min="30" max="30" width="12.7109375" customWidth="1"/>
  </cols>
  <sheetData>
    <row r="1" spans="1:30" ht="19.5" thickBot="1" x14ac:dyDescent="0.35">
      <c r="C1" s="14" t="s">
        <v>243</v>
      </c>
    </row>
    <row r="2" spans="1:30" ht="38.25" customHeight="1" thickBot="1" x14ac:dyDescent="0.3">
      <c r="A2" s="11"/>
      <c r="B2" s="212" t="s">
        <v>115</v>
      </c>
      <c r="C2" s="212" t="s">
        <v>116</v>
      </c>
      <c r="D2" s="226" t="s">
        <v>117</v>
      </c>
      <c r="E2" s="227"/>
      <c r="F2" s="227"/>
      <c r="G2" s="227"/>
      <c r="H2" s="228"/>
      <c r="I2" s="226" t="s">
        <v>118</v>
      </c>
      <c r="J2" s="227"/>
      <c r="K2" s="227"/>
      <c r="L2" s="227"/>
      <c r="M2" s="227"/>
      <c r="N2" s="228"/>
      <c r="O2" s="226" t="s">
        <v>119</v>
      </c>
      <c r="P2" s="227"/>
      <c r="Q2" s="227"/>
      <c r="R2" s="227"/>
      <c r="S2" s="227"/>
      <c r="T2" s="227"/>
      <c r="U2" s="228"/>
      <c r="V2" s="226" t="s">
        <v>120</v>
      </c>
      <c r="W2" s="227"/>
      <c r="X2" s="227"/>
      <c r="Y2" s="228"/>
      <c r="Z2" s="226" t="s">
        <v>121</v>
      </c>
      <c r="AA2" s="227"/>
      <c r="AB2" s="228"/>
      <c r="AC2" s="226" t="s">
        <v>122</v>
      </c>
      <c r="AD2" s="228"/>
    </row>
    <row r="3" spans="1:30" ht="115.5" thickBot="1" x14ac:dyDescent="0.3">
      <c r="A3" s="82" t="s">
        <v>114</v>
      </c>
      <c r="B3" s="229"/>
      <c r="C3" s="229"/>
      <c r="D3" s="83" t="s">
        <v>123</v>
      </c>
      <c r="E3" s="83" t="s">
        <v>124</v>
      </c>
      <c r="F3" s="83" t="s">
        <v>125</v>
      </c>
      <c r="G3" s="83" t="s">
        <v>126</v>
      </c>
      <c r="H3" s="83" t="s">
        <v>84</v>
      </c>
      <c r="I3" s="83" t="s">
        <v>127</v>
      </c>
      <c r="J3" s="88" t="s">
        <v>128</v>
      </c>
      <c r="K3" s="88" t="s">
        <v>129</v>
      </c>
      <c r="L3" s="83" t="s">
        <v>130</v>
      </c>
      <c r="M3" s="83" t="s">
        <v>131</v>
      </c>
      <c r="N3" s="88" t="s">
        <v>84</v>
      </c>
      <c r="O3" s="83" t="s">
        <v>132</v>
      </c>
      <c r="P3" s="83" t="s">
        <v>133</v>
      </c>
      <c r="Q3" s="83" t="s">
        <v>128</v>
      </c>
      <c r="R3" s="83" t="s">
        <v>129</v>
      </c>
      <c r="S3" s="83" t="s">
        <v>130</v>
      </c>
      <c r="T3" s="83" t="s">
        <v>131</v>
      </c>
      <c r="U3" s="83" t="s">
        <v>84</v>
      </c>
      <c r="V3" s="88" t="s">
        <v>134</v>
      </c>
      <c r="W3" s="88" t="s">
        <v>135</v>
      </c>
      <c r="X3" s="88" t="s">
        <v>136</v>
      </c>
      <c r="Y3" s="88" t="s">
        <v>84</v>
      </c>
      <c r="Z3" s="83" t="s">
        <v>137</v>
      </c>
      <c r="AA3" s="83" t="s">
        <v>138</v>
      </c>
      <c r="AB3" s="83" t="s">
        <v>139</v>
      </c>
      <c r="AC3" s="83" t="s">
        <v>140</v>
      </c>
      <c r="AD3" s="83" t="s">
        <v>141</v>
      </c>
    </row>
    <row r="4" spans="1:30" x14ac:dyDescent="0.25">
      <c r="A4" s="79">
        <v>1</v>
      </c>
      <c r="B4" s="85">
        <v>2</v>
      </c>
      <c r="C4" s="79">
        <v>3</v>
      </c>
      <c r="D4" s="79">
        <v>4</v>
      </c>
      <c r="E4" s="79">
        <v>5</v>
      </c>
      <c r="F4" s="79">
        <v>6</v>
      </c>
      <c r="G4" s="80">
        <v>7</v>
      </c>
      <c r="H4" s="80">
        <v>8</v>
      </c>
      <c r="I4" s="80">
        <v>9</v>
      </c>
      <c r="J4" s="89">
        <v>10</v>
      </c>
      <c r="K4" s="89">
        <v>11</v>
      </c>
      <c r="L4" s="80">
        <v>12</v>
      </c>
      <c r="M4" s="130">
        <v>13</v>
      </c>
      <c r="N4" s="89">
        <v>14</v>
      </c>
      <c r="O4" s="80">
        <v>15</v>
      </c>
      <c r="P4" s="81">
        <v>16</v>
      </c>
      <c r="Q4" s="81">
        <v>17</v>
      </c>
      <c r="R4" s="81">
        <v>18</v>
      </c>
      <c r="S4" s="81">
        <v>19</v>
      </c>
      <c r="T4" s="81">
        <v>20</v>
      </c>
      <c r="U4" s="81">
        <v>21</v>
      </c>
      <c r="V4" s="89">
        <v>22</v>
      </c>
      <c r="W4" s="89">
        <v>23</v>
      </c>
      <c r="X4" s="89">
        <v>24</v>
      </c>
      <c r="Y4" s="89">
        <v>25</v>
      </c>
      <c r="Z4" s="81">
        <v>26</v>
      </c>
      <c r="AA4" s="81">
        <v>27</v>
      </c>
      <c r="AB4" s="81">
        <v>28</v>
      </c>
      <c r="AC4" s="81">
        <v>29</v>
      </c>
      <c r="AD4" s="81">
        <v>30</v>
      </c>
    </row>
    <row r="5" spans="1:30" ht="36" customHeight="1" x14ac:dyDescent="0.25">
      <c r="A5" s="27">
        <v>1</v>
      </c>
      <c r="B5" s="84" t="s">
        <v>244</v>
      </c>
      <c r="C5" s="27" t="s">
        <v>148</v>
      </c>
      <c r="D5" s="87">
        <v>6</v>
      </c>
      <c r="E5" s="27">
        <v>0</v>
      </c>
      <c r="F5" s="27">
        <v>5</v>
      </c>
      <c r="G5" s="27">
        <v>0</v>
      </c>
      <c r="H5" s="27">
        <v>0</v>
      </c>
      <c r="I5" s="129">
        <v>0</v>
      </c>
      <c r="J5" s="125">
        <v>11</v>
      </c>
      <c r="K5" s="125">
        <v>0</v>
      </c>
      <c r="L5" s="27">
        <v>0</v>
      </c>
      <c r="M5" s="129">
        <v>0</v>
      </c>
      <c r="N5" s="87">
        <v>0</v>
      </c>
      <c r="O5" s="129">
        <v>0</v>
      </c>
      <c r="P5" s="129">
        <v>0</v>
      </c>
      <c r="Q5" s="129">
        <v>0</v>
      </c>
      <c r="R5" s="129">
        <v>0</v>
      </c>
      <c r="S5" s="129">
        <v>0</v>
      </c>
      <c r="T5" s="129">
        <v>0</v>
      </c>
      <c r="U5" s="27">
        <v>0</v>
      </c>
      <c r="V5" s="87">
        <v>11</v>
      </c>
      <c r="W5" s="125">
        <v>0</v>
      </c>
      <c r="X5" s="141">
        <v>0</v>
      </c>
      <c r="Y5" s="125">
        <v>0</v>
      </c>
      <c r="Z5" s="87">
        <v>11</v>
      </c>
      <c r="AA5" s="27">
        <v>0</v>
      </c>
      <c r="AB5" s="27">
        <v>0</v>
      </c>
      <c r="AC5" s="223" t="s">
        <v>151</v>
      </c>
      <c r="AD5" s="28"/>
    </row>
    <row r="6" spans="1:30" ht="36" customHeight="1" x14ac:dyDescent="0.25">
      <c r="A6" s="27">
        <v>2</v>
      </c>
      <c r="B6" s="84" t="s">
        <v>245</v>
      </c>
      <c r="C6" s="27" t="s">
        <v>148</v>
      </c>
      <c r="D6" s="87">
        <v>5</v>
      </c>
      <c r="E6" s="27">
        <v>0</v>
      </c>
      <c r="F6" s="27">
        <v>3</v>
      </c>
      <c r="G6" s="27">
        <v>0</v>
      </c>
      <c r="H6" s="27">
        <v>0</v>
      </c>
      <c r="I6" s="129">
        <v>0</v>
      </c>
      <c r="J6" s="125">
        <v>8</v>
      </c>
      <c r="K6" s="125">
        <v>0</v>
      </c>
      <c r="L6" s="27">
        <v>0</v>
      </c>
      <c r="M6" s="129">
        <v>0</v>
      </c>
      <c r="N6" s="87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27">
        <v>0</v>
      </c>
      <c r="V6" s="87">
        <v>8</v>
      </c>
      <c r="W6" s="125">
        <v>0</v>
      </c>
      <c r="X6" s="141">
        <v>0</v>
      </c>
      <c r="Y6" s="125">
        <v>0</v>
      </c>
      <c r="Z6" s="87">
        <v>8</v>
      </c>
      <c r="AA6" s="27">
        <v>0</v>
      </c>
      <c r="AB6" s="27">
        <v>0</v>
      </c>
      <c r="AC6" s="224"/>
      <c r="AD6" s="26"/>
    </row>
    <row r="7" spans="1:30" ht="36" customHeight="1" x14ac:dyDescent="0.25">
      <c r="A7" s="27">
        <v>3</v>
      </c>
      <c r="B7" s="84" t="s">
        <v>246</v>
      </c>
      <c r="C7" s="27" t="s">
        <v>148</v>
      </c>
      <c r="D7" s="87">
        <v>23</v>
      </c>
      <c r="E7" s="27">
        <v>0</v>
      </c>
      <c r="F7" s="27">
        <v>20</v>
      </c>
      <c r="G7" s="27">
        <v>0</v>
      </c>
      <c r="H7" s="27">
        <v>0</v>
      </c>
      <c r="I7" s="129">
        <v>0</v>
      </c>
      <c r="J7" s="125">
        <v>43</v>
      </c>
      <c r="K7" s="125">
        <v>0</v>
      </c>
      <c r="L7" s="27">
        <v>0</v>
      </c>
      <c r="M7" s="129">
        <v>0</v>
      </c>
      <c r="N7" s="87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27">
        <v>0</v>
      </c>
      <c r="V7" s="87">
        <v>43</v>
      </c>
      <c r="W7" s="125">
        <v>0</v>
      </c>
      <c r="X7" s="141">
        <v>0</v>
      </c>
      <c r="Y7" s="125">
        <v>0</v>
      </c>
      <c r="Z7" s="87">
        <v>43</v>
      </c>
      <c r="AA7" s="27">
        <v>0</v>
      </c>
      <c r="AB7" s="27">
        <v>0</v>
      </c>
      <c r="AC7" s="224"/>
      <c r="AD7" s="26"/>
    </row>
    <row r="8" spans="1:30" ht="36" customHeight="1" x14ac:dyDescent="0.25">
      <c r="A8" s="27">
        <v>4</v>
      </c>
      <c r="B8" s="84" t="s">
        <v>247</v>
      </c>
      <c r="C8" s="27" t="s">
        <v>148</v>
      </c>
      <c r="D8" s="87">
        <v>15</v>
      </c>
      <c r="E8" s="27">
        <v>0</v>
      </c>
      <c r="F8" s="27">
        <v>7</v>
      </c>
      <c r="G8" s="27">
        <v>0</v>
      </c>
      <c r="H8" s="27">
        <v>0</v>
      </c>
      <c r="I8" s="129">
        <v>0</v>
      </c>
      <c r="J8" s="125">
        <v>22</v>
      </c>
      <c r="K8" s="125">
        <v>0</v>
      </c>
      <c r="L8" s="27">
        <v>0</v>
      </c>
      <c r="M8" s="129">
        <v>0</v>
      </c>
      <c r="N8" s="87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27">
        <v>0</v>
      </c>
      <c r="V8" s="87">
        <v>22</v>
      </c>
      <c r="W8" s="125">
        <v>0</v>
      </c>
      <c r="X8" s="141">
        <v>0</v>
      </c>
      <c r="Y8" s="125">
        <v>0</v>
      </c>
      <c r="Z8" s="87">
        <v>22</v>
      </c>
      <c r="AA8" s="27">
        <v>0</v>
      </c>
      <c r="AB8" s="27">
        <v>0</v>
      </c>
      <c r="AC8" s="225"/>
      <c r="AD8" s="12"/>
    </row>
    <row r="9" spans="1:30" x14ac:dyDescent="0.25">
      <c r="V9" s="90"/>
      <c r="W9" s="78"/>
      <c r="X9" s="78"/>
      <c r="Y9" s="90"/>
    </row>
  </sheetData>
  <mergeCells count="9">
    <mergeCell ref="AC5:AC8"/>
    <mergeCell ref="Z2:AB2"/>
    <mergeCell ref="AC2:AD2"/>
    <mergeCell ref="B2:B3"/>
    <mergeCell ref="C2:C3"/>
    <mergeCell ref="D2:H2"/>
    <mergeCell ref="I2:N2"/>
    <mergeCell ref="O2:U2"/>
    <mergeCell ref="V2:Y2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9"/>
  <sheetViews>
    <sheetView workbookViewId="0">
      <selection activeCell="C10" sqref="C10"/>
    </sheetView>
  </sheetViews>
  <sheetFormatPr defaultRowHeight="15" x14ac:dyDescent="0.25"/>
  <cols>
    <col min="1" max="1" width="24" style="116" customWidth="1"/>
    <col min="2" max="2" width="13.5703125" style="116" customWidth="1"/>
    <col min="3" max="3" width="13.85546875" style="116" customWidth="1"/>
    <col min="4" max="4" width="14.28515625" style="116" customWidth="1"/>
  </cols>
  <sheetData>
    <row r="1" spans="1:4" ht="33" customHeight="1" x14ac:dyDescent="0.25">
      <c r="A1" s="171" t="s">
        <v>203</v>
      </c>
      <c r="B1" s="172"/>
      <c r="C1" s="172"/>
      <c r="D1" s="172"/>
    </row>
    <row r="2" spans="1:4" x14ac:dyDescent="0.25">
      <c r="A2" s="173" t="s">
        <v>101</v>
      </c>
      <c r="B2" s="174" t="s">
        <v>185</v>
      </c>
      <c r="C2" s="174"/>
      <c r="D2" s="175" t="s">
        <v>186</v>
      </c>
    </row>
    <row r="3" spans="1:4" x14ac:dyDescent="0.25">
      <c r="A3" s="173"/>
      <c r="B3" s="122" t="s">
        <v>223</v>
      </c>
      <c r="C3" s="122" t="s">
        <v>229</v>
      </c>
      <c r="D3" s="176"/>
    </row>
    <row r="4" spans="1:4" x14ac:dyDescent="0.25">
      <c r="A4" s="28" t="s">
        <v>187</v>
      </c>
      <c r="B4" s="140">
        <v>4.13</v>
      </c>
      <c r="C4" s="28">
        <v>4.13</v>
      </c>
      <c r="D4" s="28">
        <f>100*(C4-B4)/C4</f>
        <v>0</v>
      </c>
    </row>
    <row r="5" spans="1:4" x14ac:dyDescent="0.25">
      <c r="A5" s="28" t="s">
        <v>188</v>
      </c>
      <c r="B5" s="140">
        <v>1.1200000000000001</v>
      </c>
      <c r="C5" s="28">
        <v>3.68</v>
      </c>
      <c r="D5" s="115">
        <f t="shared" ref="D5:D9" si="0">100*(C5-B5)/C5</f>
        <v>69.565217391304344</v>
      </c>
    </row>
    <row r="6" spans="1:4" x14ac:dyDescent="0.25">
      <c r="A6" s="128" t="s">
        <v>211</v>
      </c>
      <c r="B6" s="140">
        <v>12.25</v>
      </c>
      <c r="C6" s="128">
        <v>28.5</v>
      </c>
      <c r="D6" s="115">
        <f t="shared" si="0"/>
        <v>57.017543859649123</v>
      </c>
    </row>
    <row r="7" spans="1:4" x14ac:dyDescent="0.25">
      <c r="A7" s="128" t="s">
        <v>189</v>
      </c>
      <c r="B7" s="140">
        <v>20.72</v>
      </c>
      <c r="C7" s="28">
        <v>20.72</v>
      </c>
      <c r="D7" s="115">
        <f t="shared" si="0"/>
        <v>0</v>
      </c>
    </row>
    <row r="8" spans="1:4" x14ac:dyDescent="0.25">
      <c r="A8" s="28" t="s">
        <v>190</v>
      </c>
      <c r="B8" s="140">
        <v>6.95</v>
      </c>
      <c r="C8" s="28">
        <v>6.95</v>
      </c>
      <c r="D8" s="115">
        <f t="shared" si="0"/>
        <v>0</v>
      </c>
    </row>
    <row r="9" spans="1:4" x14ac:dyDescent="0.25">
      <c r="A9" s="28" t="s">
        <v>191</v>
      </c>
      <c r="B9" s="140">
        <v>40</v>
      </c>
      <c r="C9" s="28">
        <v>82</v>
      </c>
      <c r="D9" s="115">
        <f t="shared" si="0"/>
        <v>51.219512195121951</v>
      </c>
    </row>
  </sheetData>
  <mergeCells count="4">
    <mergeCell ref="A1:D1"/>
    <mergeCell ref="A2:A3"/>
    <mergeCell ref="B2:C2"/>
    <mergeCell ref="D2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4"/>
  <sheetViews>
    <sheetView workbookViewId="0">
      <selection activeCell="D7" sqref="D7"/>
    </sheetView>
  </sheetViews>
  <sheetFormatPr defaultRowHeight="15" x14ac:dyDescent="0.25"/>
  <cols>
    <col min="1" max="1" width="4.28515625" customWidth="1"/>
    <col min="2" max="2" width="40.85546875" customWidth="1"/>
    <col min="5" max="5" width="11" customWidth="1"/>
  </cols>
  <sheetData>
    <row r="1" spans="1:5" ht="45" customHeight="1" x14ac:dyDescent="0.25">
      <c r="A1" s="177" t="s">
        <v>202</v>
      </c>
      <c r="B1" s="178"/>
      <c r="C1" s="178"/>
      <c r="D1" s="178"/>
      <c r="E1" s="179"/>
    </row>
    <row r="2" spans="1:5" x14ac:dyDescent="0.25">
      <c r="A2" s="27" t="s">
        <v>174</v>
      </c>
      <c r="B2" s="112" t="s">
        <v>175</v>
      </c>
      <c r="C2" s="27">
        <v>2020</v>
      </c>
      <c r="D2" s="27">
        <v>2021</v>
      </c>
      <c r="E2" s="28" t="s">
        <v>180</v>
      </c>
    </row>
    <row r="3" spans="1:5" x14ac:dyDescent="0.25">
      <c r="A3" s="113">
        <v>1</v>
      </c>
      <c r="B3" s="114" t="s">
        <v>176</v>
      </c>
      <c r="C3" s="12"/>
      <c r="D3" s="12"/>
      <c r="E3" s="12"/>
    </row>
    <row r="4" spans="1:5" x14ac:dyDescent="0.25">
      <c r="A4" s="12"/>
      <c r="B4" s="12" t="s">
        <v>177</v>
      </c>
      <c r="C4" s="118">
        <v>0.16</v>
      </c>
      <c r="D4" s="118">
        <f>C4+2%</f>
        <v>0.18</v>
      </c>
      <c r="E4" s="118">
        <f>D4-C4</f>
        <v>1.999999999999999E-2</v>
      </c>
    </row>
    <row r="5" spans="1:5" x14ac:dyDescent="0.25">
      <c r="A5" s="12"/>
      <c r="B5" s="12" t="s">
        <v>178</v>
      </c>
      <c r="C5" s="118">
        <v>0.42</v>
      </c>
      <c r="D5" s="118">
        <f t="shared" ref="D5:D10" si="0">C5+2%</f>
        <v>0.44</v>
      </c>
      <c r="E5" s="118">
        <f t="shared" ref="E5:E6" si="1">D5-C5</f>
        <v>2.0000000000000018E-2</v>
      </c>
    </row>
    <row r="6" spans="1:5" x14ac:dyDescent="0.25">
      <c r="A6" s="12"/>
      <c r="B6" s="12" t="s">
        <v>179</v>
      </c>
      <c r="C6" s="118">
        <v>0.57999999999999996</v>
      </c>
      <c r="D6" s="118">
        <f t="shared" si="0"/>
        <v>0.6</v>
      </c>
      <c r="E6" s="118">
        <f t="shared" si="1"/>
        <v>2.0000000000000018E-2</v>
      </c>
    </row>
    <row r="7" spans="1:5" x14ac:dyDescent="0.25">
      <c r="A7" s="113">
        <v>2</v>
      </c>
      <c r="B7" s="114" t="s">
        <v>181</v>
      </c>
      <c r="C7" s="12"/>
      <c r="D7" s="118"/>
      <c r="E7" s="12"/>
    </row>
    <row r="8" spans="1:5" x14ac:dyDescent="0.25">
      <c r="A8" s="12"/>
      <c r="B8" s="12" t="s">
        <v>182</v>
      </c>
      <c r="C8" s="117">
        <v>0.33</v>
      </c>
      <c r="D8" s="118">
        <f t="shared" si="0"/>
        <v>0.35000000000000003</v>
      </c>
      <c r="E8" s="118">
        <f t="shared" ref="E8:E10" si="2">D8-C8</f>
        <v>2.0000000000000018E-2</v>
      </c>
    </row>
    <row r="9" spans="1:5" x14ac:dyDescent="0.25">
      <c r="A9" s="12"/>
      <c r="B9" s="12" t="s">
        <v>183</v>
      </c>
      <c r="C9" s="117">
        <v>0.39</v>
      </c>
      <c r="D9" s="118">
        <f t="shared" si="0"/>
        <v>0.41000000000000003</v>
      </c>
      <c r="E9" s="118">
        <f t="shared" si="2"/>
        <v>2.0000000000000018E-2</v>
      </c>
    </row>
    <row r="10" spans="1:5" x14ac:dyDescent="0.25">
      <c r="A10" s="12"/>
      <c r="B10" s="12" t="s">
        <v>184</v>
      </c>
      <c r="C10" s="117">
        <v>0.38</v>
      </c>
      <c r="D10" s="118">
        <f t="shared" si="0"/>
        <v>0.4</v>
      </c>
      <c r="E10" s="118">
        <f t="shared" si="2"/>
        <v>2.0000000000000018E-2</v>
      </c>
    </row>
    <row r="14" spans="1:5" x14ac:dyDescent="0.25">
      <c r="B14" s="12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30"/>
  <sheetViews>
    <sheetView zoomScale="85" zoomScaleNormal="85" workbookViewId="0">
      <selection activeCell="B2" sqref="B2:B3"/>
    </sheetView>
  </sheetViews>
  <sheetFormatPr defaultRowHeight="15" x14ac:dyDescent="0.25"/>
  <cols>
    <col min="1" max="1" width="17.5703125" customWidth="1"/>
    <col min="2" max="2" width="69.140625" customWidth="1"/>
    <col min="3" max="3" width="37.85546875" style="53" customWidth="1"/>
    <col min="4" max="4" width="28" style="53" customWidth="1"/>
    <col min="5" max="5" width="26.7109375" customWidth="1"/>
  </cols>
  <sheetData>
    <row r="1" spans="1:5" ht="57.75" customHeight="1" thickBot="1" x14ac:dyDescent="0.3">
      <c r="B1" s="8" t="s">
        <v>230</v>
      </c>
    </row>
    <row r="2" spans="1:5" ht="15.75" thickBot="1" x14ac:dyDescent="0.3">
      <c r="A2" s="180" t="s">
        <v>41</v>
      </c>
      <c r="B2" s="180" t="s">
        <v>0</v>
      </c>
      <c r="C2" s="184"/>
      <c r="D2" s="184"/>
      <c r="E2" s="185"/>
    </row>
    <row r="3" spans="1:5" ht="26.25" thickBot="1" x14ac:dyDescent="0.3">
      <c r="A3" s="181"/>
      <c r="B3" s="181"/>
      <c r="C3" s="123" t="s">
        <v>223</v>
      </c>
      <c r="D3" s="123" t="s">
        <v>229</v>
      </c>
      <c r="E3" s="7" t="s">
        <v>26</v>
      </c>
    </row>
    <row r="4" spans="1:5" ht="15.75" thickBot="1" x14ac:dyDescent="0.3">
      <c r="A4" s="1">
        <v>1</v>
      </c>
      <c r="B4" s="1">
        <v>2</v>
      </c>
      <c r="C4" s="123">
        <v>3</v>
      </c>
      <c r="D4" s="50">
        <v>4</v>
      </c>
      <c r="E4" s="1">
        <v>5</v>
      </c>
    </row>
    <row r="5" spans="1:5" ht="48" customHeight="1" x14ac:dyDescent="0.25">
      <c r="A5" s="180">
        <v>1</v>
      </c>
      <c r="B5" s="2" t="s">
        <v>27</v>
      </c>
      <c r="C5" s="180">
        <v>0</v>
      </c>
      <c r="D5" s="180">
        <v>0</v>
      </c>
      <c r="E5" s="182" t="e">
        <f>(D5-C5)/D5</f>
        <v>#DIV/0!</v>
      </c>
    </row>
    <row r="6" spans="1:5" ht="15.75" thickBot="1" x14ac:dyDescent="0.3">
      <c r="A6" s="181"/>
      <c r="B6" s="3"/>
      <c r="C6" s="181"/>
      <c r="D6" s="181"/>
      <c r="E6" s="183"/>
    </row>
    <row r="7" spans="1:5" ht="15.75" thickBot="1" x14ac:dyDescent="0.3">
      <c r="A7" s="5" t="s">
        <v>10</v>
      </c>
      <c r="B7" s="4" t="s">
        <v>1</v>
      </c>
      <c r="C7" s="151">
        <v>0</v>
      </c>
      <c r="D7" s="50">
        <v>0</v>
      </c>
      <c r="E7" s="9">
        <v>0</v>
      </c>
    </row>
    <row r="8" spans="1:5" ht="15.75" thickBot="1" x14ac:dyDescent="0.3">
      <c r="A8" s="5" t="s">
        <v>7</v>
      </c>
      <c r="B8" s="4" t="s">
        <v>2</v>
      </c>
      <c r="C8" s="56">
        <v>0</v>
      </c>
      <c r="D8" s="56">
        <v>0</v>
      </c>
      <c r="E8" s="137" t="s">
        <v>148</v>
      </c>
    </row>
    <row r="9" spans="1:5" ht="15.75" thickBot="1" x14ac:dyDescent="0.3">
      <c r="A9" s="5" t="s">
        <v>8</v>
      </c>
      <c r="B9" s="4" t="s">
        <v>3</v>
      </c>
      <c r="C9" s="56">
        <v>0</v>
      </c>
      <c r="D9" s="56">
        <v>0</v>
      </c>
      <c r="E9" s="54" t="e">
        <f>(D9-C9)/D9</f>
        <v>#DIV/0!</v>
      </c>
    </row>
    <row r="10" spans="1:5" ht="15.75" thickBot="1" x14ac:dyDescent="0.3">
      <c r="A10" s="5" t="s">
        <v>9</v>
      </c>
      <c r="B10" s="4" t="s">
        <v>4</v>
      </c>
      <c r="C10" s="151">
        <v>0</v>
      </c>
      <c r="D10" s="50">
        <v>0</v>
      </c>
      <c r="E10" s="137" t="e">
        <f>(D10-C10)/D10</f>
        <v>#DIV/0!</v>
      </c>
    </row>
    <row r="11" spans="1:5" ht="48" customHeight="1" x14ac:dyDescent="0.25">
      <c r="A11" s="180">
        <v>2</v>
      </c>
      <c r="B11" s="2" t="s">
        <v>28</v>
      </c>
      <c r="C11" s="180">
        <v>0</v>
      </c>
      <c r="D11" s="180">
        <v>0</v>
      </c>
      <c r="E11" s="182" t="e">
        <f>(D11-C11)/D11</f>
        <v>#DIV/0!</v>
      </c>
    </row>
    <row r="12" spans="1:5" ht="15.75" thickBot="1" x14ac:dyDescent="0.3">
      <c r="A12" s="181"/>
      <c r="B12" s="3"/>
      <c r="C12" s="181"/>
      <c r="D12" s="181"/>
      <c r="E12" s="183"/>
    </row>
    <row r="13" spans="1:5" ht="15.75" thickBot="1" x14ac:dyDescent="0.3">
      <c r="A13" s="6" t="s">
        <v>11</v>
      </c>
      <c r="B13" s="4" t="s">
        <v>1</v>
      </c>
      <c r="C13" s="151">
        <v>0</v>
      </c>
      <c r="D13" s="50">
        <v>0</v>
      </c>
      <c r="E13" s="50">
        <v>0</v>
      </c>
    </row>
    <row r="14" spans="1:5" ht="15.75" thickBot="1" x14ac:dyDescent="0.3">
      <c r="A14" s="6" t="s">
        <v>12</v>
      </c>
      <c r="B14" s="4" t="s">
        <v>2</v>
      </c>
      <c r="C14" s="55">
        <v>0</v>
      </c>
      <c r="D14" s="55">
        <v>0</v>
      </c>
      <c r="E14" s="54" t="s">
        <v>148</v>
      </c>
    </row>
    <row r="15" spans="1:5" ht="15.75" thickBot="1" x14ac:dyDescent="0.3">
      <c r="A15" s="6" t="s">
        <v>13</v>
      </c>
      <c r="B15" s="4" t="s">
        <v>3</v>
      </c>
      <c r="C15" s="55">
        <v>0</v>
      </c>
      <c r="D15" s="55">
        <v>0</v>
      </c>
      <c r="E15" s="54" t="e">
        <f>(D15-C15)/D15</f>
        <v>#DIV/0!</v>
      </c>
    </row>
    <row r="16" spans="1:5" ht="15.75" thickBot="1" x14ac:dyDescent="0.3">
      <c r="A16" s="6" t="s">
        <v>14</v>
      </c>
      <c r="B16" s="4" t="s">
        <v>4</v>
      </c>
      <c r="C16" s="151">
        <v>0</v>
      </c>
      <c r="D16" s="50">
        <v>0</v>
      </c>
      <c r="E16" s="137" t="e">
        <f>(D16-C16)/D16</f>
        <v>#DIV/0!</v>
      </c>
    </row>
    <row r="17" spans="1:5" ht="89.25" customHeight="1" x14ac:dyDescent="0.25">
      <c r="A17" s="180">
        <v>3</v>
      </c>
      <c r="B17" s="2" t="s">
        <v>24</v>
      </c>
      <c r="C17" s="180">
        <v>0</v>
      </c>
      <c r="D17" s="180">
        <v>0</v>
      </c>
      <c r="E17" s="182" t="e">
        <f>(D17-C17)/D17</f>
        <v>#DIV/0!</v>
      </c>
    </row>
    <row r="18" spans="1:5" ht="15.75" thickBot="1" x14ac:dyDescent="0.3">
      <c r="A18" s="181"/>
      <c r="B18" s="3"/>
      <c r="C18" s="181"/>
      <c r="D18" s="181"/>
      <c r="E18" s="183"/>
    </row>
    <row r="19" spans="1:5" ht="15.75" thickBot="1" x14ac:dyDescent="0.3">
      <c r="A19" s="6" t="s">
        <v>15</v>
      </c>
      <c r="B19" s="4" t="s">
        <v>1</v>
      </c>
      <c r="C19" s="151">
        <v>0</v>
      </c>
      <c r="D19" s="50">
        <v>0</v>
      </c>
      <c r="E19" s="50">
        <v>0</v>
      </c>
    </row>
    <row r="20" spans="1:5" ht="15.75" thickBot="1" x14ac:dyDescent="0.3">
      <c r="A20" s="6" t="s">
        <v>16</v>
      </c>
      <c r="B20" s="4" t="s">
        <v>2</v>
      </c>
      <c r="C20" s="56">
        <v>0</v>
      </c>
      <c r="D20" s="56">
        <v>0</v>
      </c>
      <c r="E20" s="54" t="e">
        <f>(D20-C20)/D20</f>
        <v>#DIV/0!</v>
      </c>
    </row>
    <row r="21" spans="1:5" ht="15.75" thickBot="1" x14ac:dyDescent="0.3">
      <c r="A21" s="6" t="s">
        <v>17</v>
      </c>
      <c r="B21" s="4" t="s">
        <v>3</v>
      </c>
      <c r="C21" s="56">
        <v>0</v>
      </c>
      <c r="D21" s="56">
        <v>0</v>
      </c>
      <c r="E21" s="137" t="e">
        <f t="shared" ref="E21:E22" si="0">(D21-C21)/D21</f>
        <v>#DIV/0!</v>
      </c>
    </row>
    <row r="22" spans="1:5" ht="15.75" thickBot="1" x14ac:dyDescent="0.3">
      <c r="A22" s="6" t="s">
        <v>18</v>
      </c>
      <c r="B22" s="4" t="s">
        <v>4</v>
      </c>
      <c r="C22" s="151">
        <v>0</v>
      </c>
      <c r="D22" s="50">
        <v>0</v>
      </c>
      <c r="E22" s="137" t="e">
        <f t="shared" si="0"/>
        <v>#DIV/0!</v>
      </c>
    </row>
    <row r="23" spans="1:5" ht="63.75" x14ac:dyDescent="0.25">
      <c r="A23" s="180">
        <v>4</v>
      </c>
      <c r="B23" s="2" t="s">
        <v>25</v>
      </c>
      <c r="C23" s="180">
        <v>0</v>
      </c>
      <c r="D23" s="180">
        <v>0</v>
      </c>
      <c r="E23" s="182" t="e">
        <f>(D23-C23)/D23</f>
        <v>#DIV/0!</v>
      </c>
    </row>
    <row r="24" spans="1:5" ht="15.75" thickBot="1" x14ac:dyDescent="0.3">
      <c r="A24" s="181"/>
      <c r="B24" s="3"/>
      <c r="C24" s="181"/>
      <c r="D24" s="181"/>
      <c r="E24" s="183"/>
    </row>
    <row r="25" spans="1:5" ht="15.75" thickBot="1" x14ac:dyDescent="0.3">
      <c r="A25" s="6" t="s">
        <v>20</v>
      </c>
      <c r="B25" s="4" t="s">
        <v>1</v>
      </c>
      <c r="C25" s="151">
        <v>0</v>
      </c>
      <c r="D25" s="50">
        <v>0</v>
      </c>
      <c r="E25" s="50">
        <v>0</v>
      </c>
    </row>
    <row r="26" spans="1:5" ht="15.75" thickBot="1" x14ac:dyDescent="0.3">
      <c r="A26" s="6" t="s">
        <v>19</v>
      </c>
      <c r="B26" s="4" t="s">
        <v>2</v>
      </c>
      <c r="C26" s="151">
        <v>0</v>
      </c>
      <c r="D26" s="50">
        <v>0</v>
      </c>
      <c r="E26" s="54" t="e">
        <f>(D26-C26)/D26</f>
        <v>#DIV/0!</v>
      </c>
    </row>
    <row r="27" spans="1:5" ht="15.75" thickBot="1" x14ac:dyDescent="0.3">
      <c r="A27" s="6" t="s">
        <v>21</v>
      </c>
      <c r="B27" s="4" t="s">
        <v>3</v>
      </c>
      <c r="C27" s="151">
        <v>0</v>
      </c>
      <c r="D27" s="50">
        <v>0</v>
      </c>
      <c r="E27" s="137" t="e">
        <f t="shared" ref="E27:E28" si="1">(D27-C27)/D27</f>
        <v>#DIV/0!</v>
      </c>
    </row>
    <row r="28" spans="1:5" ht="15.75" thickBot="1" x14ac:dyDescent="0.3">
      <c r="A28" s="6" t="s">
        <v>22</v>
      </c>
      <c r="B28" s="4" t="s">
        <v>4</v>
      </c>
      <c r="C28" s="151">
        <v>0</v>
      </c>
      <c r="D28" s="50">
        <v>0</v>
      </c>
      <c r="E28" s="137" t="e">
        <f t="shared" si="1"/>
        <v>#DIV/0!</v>
      </c>
    </row>
    <row r="29" spans="1:5" ht="39" thickBot="1" x14ac:dyDescent="0.3">
      <c r="A29" s="1">
        <v>5</v>
      </c>
      <c r="B29" s="2" t="s">
        <v>5</v>
      </c>
      <c r="C29" s="151">
        <v>0</v>
      </c>
      <c r="D29" s="50">
        <v>0</v>
      </c>
      <c r="E29" s="9">
        <v>0</v>
      </c>
    </row>
    <row r="30" spans="1:5" ht="39" thickBot="1" x14ac:dyDescent="0.3">
      <c r="A30" s="41" t="s">
        <v>23</v>
      </c>
      <c r="B30" s="42" t="s">
        <v>6</v>
      </c>
      <c r="C30" s="37">
        <v>0</v>
      </c>
      <c r="D30" s="37">
        <v>0</v>
      </c>
      <c r="E30" s="38">
        <v>0</v>
      </c>
    </row>
  </sheetData>
  <mergeCells count="19">
    <mergeCell ref="A2:A3"/>
    <mergeCell ref="B2:B3"/>
    <mergeCell ref="C2:E2"/>
    <mergeCell ref="A5:A6"/>
    <mergeCell ref="D5:D6"/>
    <mergeCell ref="E5:E6"/>
    <mergeCell ref="C5:C6"/>
    <mergeCell ref="A23:A24"/>
    <mergeCell ref="D23:D24"/>
    <mergeCell ref="E23:E24"/>
    <mergeCell ref="D11:D12"/>
    <mergeCell ref="E11:E12"/>
    <mergeCell ref="D17:D18"/>
    <mergeCell ref="E17:E18"/>
    <mergeCell ref="A11:A12"/>
    <mergeCell ref="A17:A18"/>
    <mergeCell ref="C11:C12"/>
    <mergeCell ref="C17:C18"/>
    <mergeCell ref="C23:C2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7"/>
  <sheetViews>
    <sheetView zoomScale="55" zoomScaleNormal="55" workbookViewId="0">
      <selection activeCell="I10" sqref="I10"/>
    </sheetView>
  </sheetViews>
  <sheetFormatPr defaultRowHeight="15" x14ac:dyDescent="0.25"/>
  <cols>
    <col min="1" max="1" width="14.7109375" customWidth="1"/>
    <col min="2" max="2" width="20.140625" customWidth="1"/>
    <col min="3" max="6" width="14.140625" customWidth="1"/>
    <col min="7" max="10" width="14" customWidth="1"/>
    <col min="11" max="18" width="14.140625" customWidth="1"/>
    <col min="19" max="19" width="45.5703125" customWidth="1"/>
    <col min="20" max="20" width="38.140625" customWidth="1"/>
  </cols>
  <sheetData>
    <row r="1" spans="1:20" ht="50.25" customHeight="1" thickBot="1" x14ac:dyDescent="0.3">
      <c r="A1" s="186" t="s">
        <v>232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35.75" customHeight="1" thickBot="1" x14ac:dyDescent="0.3">
      <c r="A2" s="189" t="s">
        <v>41</v>
      </c>
      <c r="B2" s="189" t="s">
        <v>29</v>
      </c>
      <c r="C2" s="191" t="s">
        <v>30</v>
      </c>
      <c r="D2" s="192"/>
      <c r="E2" s="192"/>
      <c r="F2" s="193"/>
      <c r="G2" s="191" t="s">
        <v>31</v>
      </c>
      <c r="H2" s="192"/>
      <c r="I2" s="192"/>
      <c r="J2" s="193"/>
      <c r="K2" s="191" t="s">
        <v>32</v>
      </c>
      <c r="L2" s="192"/>
      <c r="M2" s="192"/>
      <c r="N2" s="193"/>
      <c r="O2" s="191" t="s">
        <v>33</v>
      </c>
      <c r="P2" s="192"/>
      <c r="Q2" s="192"/>
      <c r="R2" s="196"/>
      <c r="S2" s="189" t="s">
        <v>34</v>
      </c>
      <c r="T2" s="187" t="s">
        <v>35</v>
      </c>
    </row>
    <row r="3" spans="1:20" ht="15.75" thickBot="1" x14ac:dyDescent="0.3">
      <c r="A3" s="190"/>
      <c r="B3" s="190"/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7"/>
      <c r="S3" s="190"/>
      <c r="T3" s="188"/>
    </row>
    <row r="4" spans="1:20" ht="27.75" customHeight="1" thickBot="1" x14ac:dyDescent="0.3">
      <c r="A4" s="15"/>
      <c r="B4" s="32"/>
      <c r="C4" s="17" t="s">
        <v>36</v>
      </c>
      <c r="D4" s="18" t="s">
        <v>37</v>
      </c>
      <c r="E4" s="18" t="s">
        <v>38</v>
      </c>
      <c r="F4" s="18" t="s">
        <v>39</v>
      </c>
      <c r="G4" s="18" t="s">
        <v>36</v>
      </c>
      <c r="H4" s="18" t="s">
        <v>37</v>
      </c>
      <c r="I4" s="18" t="s">
        <v>38</v>
      </c>
      <c r="J4" s="18" t="s">
        <v>39</v>
      </c>
      <c r="K4" s="18" t="s">
        <v>36</v>
      </c>
      <c r="L4" s="18" t="s">
        <v>37</v>
      </c>
      <c r="M4" s="18" t="s">
        <v>38</v>
      </c>
      <c r="N4" s="18" t="s">
        <v>39</v>
      </c>
      <c r="O4" s="18" t="s">
        <v>36</v>
      </c>
      <c r="P4" s="18" t="s">
        <v>37</v>
      </c>
      <c r="Q4" s="18" t="s">
        <v>38</v>
      </c>
      <c r="R4" s="19" t="s">
        <v>39</v>
      </c>
      <c r="S4" s="33"/>
      <c r="T4" s="10"/>
    </row>
    <row r="5" spans="1:20" ht="27.75" customHeight="1" thickBot="1" x14ac:dyDescent="0.3">
      <c r="A5" s="16">
        <v>1</v>
      </c>
      <c r="B5" s="31">
        <v>2</v>
      </c>
      <c r="C5" s="18">
        <v>3</v>
      </c>
      <c r="D5" s="18">
        <v>4</v>
      </c>
      <c r="E5" s="18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</row>
    <row r="6" spans="1:20" ht="55.5" customHeight="1" x14ac:dyDescent="0.25">
      <c r="A6" s="45" t="s">
        <v>42</v>
      </c>
      <c r="B6" s="46" t="s">
        <v>40</v>
      </c>
      <c r="C6" s="57">
        <v>0</v>
      </c>
      <c r="D6" s="150">
        <f>'Приложение №7 ( 2.1.)'!D8</f>
        <v>0</v>
      </c>
      <c r="E6" s="150">
        <f>'Приложение №7 ( 2.1.)'!D9</f>
        <v>0</v>
      </c>
      <c r="F6" s="57">
        <f>'Приложение №7 ( 2.1.)'!D10</f>
        <v>0</v>
      </c>
      <c r="G6" s="57">
        <v>0</v>
      </c>
      <c r="H6" s="57">
        <f>'Приложение №7 ( 2.1.)'!D14</f>
        <v>0</v>
      </c>
      <c r="I6" s="57">
        <f>'Приложение №7 ( 2.1.)'!D15</f>
        <v>0</v>
      </c>
      <c r="J6" s="57">
        <f>'Приложение №7 ( 2.1.)'!D16</f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30" t="s">
        <v>233</v>
      </c>
    </row>
    <row r="7" spans="1:20" ht="14.25" customHeight="1" x14ac:dyDescent="0.25">
      <c r="A7" s="47"/>
      <c r="B7" s="48"/>
      <c r="C7" s="47"/>
      <c r="D7" s="47"/>
      <c r="E7" s="48"/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  <c r="T7" s="49"/>
    </row>
  </sheetData>
  <mergeCells count="13">
    <mergeCell ref="A1:T1"/>
    <mergeCell ref="T2:T3"/>
    <mergeCell ref="A2:A3"/>
    <mergeCell ref="B2:B3"/>
    <mergeCell ref="C2:F2"/>
    <mergeCell ref="C3:F3"/>
    <mergeCell ref="G2:J2"/>
    <mergeCell ref="G3:J3"/>
    <mergeCell ref="K2:N2"/>
    <mergeCell ref="K3:N3"/>
    <mergeCell ref="O2:R2"/>
    <mergeCell ref="O3:R3"/>
    <mergeCell ref="S2:S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12"/>
  <sheetViews>
    <sheetView workbookViewId="0">
      <selection activeCell="E15" sqref="E15"/>
    </sheetView>
  </sheetViews>
  <sheetFormatPr defaultRowHeight="15" x14ac:dyDescent="0.25"/>
  <cols>
    <col min="1" max="1" width="41.5703125" customWidth="1"/>
    <col min="2" max="2" width="12" style="134" customWidth="1"/>
    <col min="3" max="11" width="12" customWidth="1"/>
  </cols>
  <sheetData>
    <row r="2" spans="1:11" ht="46.5" customHeight="1" x14ac:dyDescent="0.25">
      <c r="A2" s="198" t="s">
        <v>234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5.75" x14ac:dyDescent="0.25">
      <c r="A3" s="153" t="s">
        <v>192</v>
      </c>
      <c r="B3" s="154" t="s">
        <v>193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.75" x14ac:dyDescent="0.25">
      <c r="A4" s="153" t="s">
        <v>220</v>
      </c>
      <c r="B4" s="154">
        <v>18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1" ht="21" customHeight="1" x14ac:dyDescent="0.25">
      <c r="A5" s="153" t="s">
        <v>219</v>
      </c>
      <c r="B5" s="154">
        <v>2</v>
      </c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8" x14ac:dyDescent="0.25">
      <c r="A6" s="153" t="s">
        <v>194</v>
      </c>
      <c r="B6" s="154">
        <v>300</v>
      </c>
      <c r="C6" s="108"/>
      <c r="D6" s="108"/>
      <c r="E6" s="108"/>
      <c r="F6" s="108"/>
      <c r="G6" s="108"/>
      <c r="H6" s="108"/>
      <c r="I6" s="108"/>
      <c r="J6" s="108"/>
      <c r="K6" s="108"/>
    </row>
    <row r="7" spans="1:11" x14ac:dyDescent="0.25">
      <c r="A7" s="155" t="s">
        <v>221</v>
      </c>
      <c r="B7" s="154">
        <v>6</v>
      </c>
    </row>
    <row r="8" spans="1:11" x14ac:dyDescent="0.25">
      <c r="A8" s="155" t="s">
        <v>214</v>
      </c>
      <c r="B8" s="154">
        <v>0</v>
      </c>
    </row>
    <row r="9" spans="1:11" x14ac:dyDescent="0.25">
      <c r="A9" s="155" t="s">
        <v>215</v>
      </c>
      <c r="B9" s="154">
        <v>0</v>
      </c>
    </row>
    <row r="10" spans="1:11" x14ac:dyDescent="0.25">
      <c r="A10" s="155" t="s">
        <v>216</v>
      </c>
      <c r="B10" s="154">
        <v>11</v>
      </c>
    </row>
    <row r="11" spans="1:11" x14ac:dyDescent="0.25">
      <c r="A11" s="155" t="s">
        <v>217</v>
      </c>
      <c r="B11" s="154">
        <v>0</v>
      </c>
    </row>
    <row r="12" spans="1:11" x14ac:dyDescent="0.25">
      <c r="A12" s="155" t="s">
        <v>218</v>
      </c>
      <c r="B12" s="154">
        <v>2</v>
      </c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workbookViewId="0">
      <selection activeCell="A3" sqref="A3:M7"/>
    </sheetView>
  </sheetViews>
  <sheetFormatPr defaultRowHeight="15" x14ac:dyDescent="0.25"/>
  <sheetData>
    <row r="2" spans="1:13" ht="46.5" customHeight="1" x14ac:dyDescent="0.25">
      <c r="A2" s="199" t="s">
        <v>212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5" customHeight="1" x14ac:dyDescent="0.25">
      <c r="A3" s="200" t="s">
        <v>213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x14ac:dyDescent="0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x14ac:dyDescent="0.2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x14ac:dyDescent="0.2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</sheetData>
  <mergeCells count="2">
    <mergeCell ref="A2:M2"/>
    <mergeCell ref="A3:M7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H3" sqref="H3"/>
    </sheetView>
  </sheetViews>
  <sheetFormatPr defaultRowHeight="12.75" x14ac:dyDescent="0.2"/>
  <cols>
    <col min="1" max="1" width="24" style="94" customWidth="1"/>
    <col min="2" max="3" width="18.28515625" style="94" customWidth="1"/>
    <col min="4" max="4" width="20" style="94" customWidth="1"/>
    <col min="5" max="16384" width="9.140625" style="94"/>
  </cols>
  <sheetData>
    <row r="1" spans="1:4" ht="23.25" customHeight="1" x14ac:dyDescent="0.2">
      <c r="A1" s="205" t="s">
        <v>235</v>
      </c>
      <c r="B1" s="205"/>
      <c r="C1" s="205"/>
      <c r="D1" s="205"/>
    </row>
    <row r="2" spans="1:4" ht="23.25" customHeight="1" x14ac:dyDescent="0.2">
      <c r="A2" s="171"/>
      <c r="B2" s="171"/>
      <c r="C2" s="171"/>
      <c r="D2" s="171"/>
    </row>
    <row r="3" spans="1:4" ht="30" customHeight="1" x14ac:dyDescent="0.2">
      <c r="A3" s="160" t="s">
        <v>152</v>
      </c>
      <c r="B3" s="201" t="s">
        <v>161</v>
      </c>
      <c r="C3" s="202"/>
      <c r="D3" s="203" t="s">
        <v>170</v>
      </c>
    </row>
    <row r="4" spans="1:4" ht="28.5" customHeight="1" x14ac:dyDescent="0.2">
      <c r="A4" s="162"/>
      <c r="B4" s="127" t="s">
        <v>236</v>
      </c>
      <c r="C4" s="103" t="s">
        <v>171</v>
      </c>
      <c r="D4" s="204"/>
    </row>
    <row r="5" spans="1:4" ht="24.75" customHeight="1" x14ac:dyDescent="0.2">
      <c r="A5" s="93" t="s">
        <v>1</v>
      </c>
      <c r="B5" s="95">
        <v>0</v>
      </c>
      <c r="C5" s="95">
        <v>0</v>
      </c>
      <c r="D5" s="203" t="s">
        <v>225</v>
      </c>
    </row>
    <row r="6" spans="1:4" ht="24.75" customHeight="1" x14ac:dyDescent="0.2">
      <c r="A6" s="93" t="s">
        <v>158</v>
      </c>
      <c r="B6" s="95">
        <v>0</v>
      </c>
      <c r="C6" s="95">
        <v>0</v>
      </c>
      <c r="D6" s="206"/>
    </row>
    <row r="7" spans="1:4" ht="24.75" customHeight="1" x14ac:dyDescent="0.2">
      <c r="A7" s="93" t="s">
        <v>159</v>
      </c>
      <c r="B7" s="95">
        <v>0</v>
      </c>
      <c r="C7" s="95">
        <v>0</v>
      </c>
      <c r="D7" s="206"/>
    </row>
    <row r="8" spans="1:4" ht="24.75" customHeight="1" x14ac:dyDescent="0.2">
      <c r="A8" s="93" t="s">
        <v>160</v>
      </c>
      <c r="B8" s="95">
        <v>0</v>
      </c>
      <c r="C8" s="95">
        <v>0</v>
      </c>
      <c r="D8" s="204"/>
    </row>
  </sheetData>
  <mergeCells count="5">
    <mergeCell ref="A3:A4"/>
    <mergeCell ref="B3:C3"/>
    <mergeCell ref="D3:D4"/>
    <mergeCell ref="A1:D2"/>
    <mergeCell ref="D5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1.1</vt:lpstr>
      <vt:lpstr>1.2</vt:lpstr>
      <vt:lpstr>1.3</vt:lpstr>
      <vt:lpstr>1.4</vt:lpstr>
      <vt:lpstr>Приложение №7 ( 2.1.)</vt:lpstr>
      <vt:lpstr>Приложение  №7 (2.2.)</vt:lpstr>
      <vt:lpstr>2.3</vt:lpstr>
      <vt:lpstr>2.4.</vt:lpstr>
      <vt:lpstr>3.1</vt:lpstr>
      <vt:lpstr>3.2</vt:lpstr>
      <vt:lpstr>Приложение №7 (3.4.)</vt:lpstr>
      <vt:lpstr>Приложение №7 (3.5.)</vt:lpstr>
      <vt:lpstr>Приложение №7 (4.1.)</vt:lpstr>
      <vt:lpstr>Приложение №7 (4.2.)</vt:lpstr>
      <vt:lpstr>Приложение №7 (4.3.)</vt:lpstr>
      <vt:lpstr>4.4</vt:lpstr>
      <vt:lpstr>4.5</vt:lpstr>
      <vt:lpstr>4.6</vt:lpstr>
      <vt:lpstr>4.7</vt:lpstr>
      <vt:lpstr>4.8</vt:lpstr>
      <vt:lpstr>Приложение №7 (4.9.)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</dc:creator>
  <cp:lastModifiedBy>Виктор Саначев</cp:lastModifiedBy>
  <cp:lastPrinted>2019-03-27T09:05:23Z</cp:lastPrinted>
  <dcterms:created xsi:type="dcterms:W3CDTF">2016-04-09T03:33:34Z</dcterms:created>
  <dcterms:modified xsi:type="dcterms:W3CDTF">2022-03-22T05:35:15Z</dcterms:modified>
</cp:coreProperties>
</file>